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8445" windowWidth="19365" windowHeight="10425" tabRatio="824" firstSheet="4" activeTab="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37" l="1"/>
  <c r="F7" i="37"/>
  <c r="F8" i="37"/>
  <c r="F7" i="34" l="1"/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3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J10" i="39"/>
  <c r="J7" i="39"/>
  <c r="J11" i="39"/>
  <c r="H7" i="34" l="1"/>
  <c r="M13" i="7"/>
  <c r="M12" i="7"/>
  <c r="M9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4" i="39"/>
  <c r="J9" i="39"/>
  <c r="J3" i="40"/>
  <c r="J3" i="45"/>
  <c r="J6" i="40"/>
  <c r="J13" i="45"/>
  <c r="J3" i="42"/>
  <c r="J14" i="40"/>
  <c r="J8" i="42"/>
  <c r="J5" i="40"/>
  <c r="J15" i="40"/>
  <c r="J16" i="40"/>
  <c r="J11" i="45"/>
  <c r="J4" i="42"/>
  <c r="J12" i="42"/>
  <c r="J6" i="39"/>
  <c r="J3" i="43"/>
  <c r="J10" i="43" s="1"/>
  <c r="J5" i="45"/>
  <c r="J7" i="40"/>
  <c r="J13" i="40"/>
  <c r="J7" i="43"/>
  <c r="J3" i="38"/>
  <c r="J10" i="45"/>
  <c r="J4" i="45"/>
  <c r="J15" i="43"/>
  <c r="J5" i="42"/>
  <c r="J5" i="43"/>
  <c r="J11" i="43"/>
  <c r="J8" i="45"/>
  <c r="J8" i="38"/>
  <c r="J10" i="42"/>
  <c r="J7" i="42"/>
  <c r="J6" i="42"/>
  <c r="J12" i="39"/>
  <c r="J3" i="41"/>
  <c r="J16" i="39"/>
  <c r="J11" i="40"/>
  <c r="J4" i="39"/>
  <c r="J7" i="45"/>
  <c r="J4" i="40"/>
  <c r="J12" i="45"/>
  <c r="J8" i="39"/>
  <c r="J11" i="42"/>
  <c r="J16" i="45"/>
  <c r="J12" i="43"/>
  <c r="J15" i="41"/>
  <c r="J16" i="43"/>
  <c r="J6" i="45"/>
  <c r="J13" i="38"/>
  <c r="J16" i="42"/>
  <c r="J13" i="42"/>
  <c r="J15" i="39"/>
  <c r="J3" i="37"/>
  <c r="J3" i="44"/>
  <c r="J13" i="41"/>
  <c r="J13" i="43"/>
  <c r="J16" i="41"/>
  <c r="J8" i="41"/>
  <c r="J10" i="40"/>
  <c r="J10" i="44"/>
  <c r="J6" i="43"/>
  <c r="J5" i="39"/>
  <c r="J13" i="39"/>
  <c r="J12" i="41"/>
  <c r="J8" i="40"/>
  <c r="J8" i="43"/>
  <c r="J9" i="44"/>
  <c r="J7" i="41"/>
  <c r="J12" i="40"/>
  <c r="J4" i="43"/>
  <c r="J4" i="38"/>
  <c r="J5" i="38"/>
  <c r="J15" i="42"/>
  <c r="J11" i="38"/>
  <c r="J10" i="38"/>
  <c r="J6" i="38"/>
  <c r="J11" i="41"/>
  <c r="J10" i="41"/>
  <c r="J14" i="41"/>
  <c r="J9" i="41"/>
  <c r="J6" i="41"/>
  <c r="J5" i="41"/>
  <c r="J4" i="41"/>
  <c r="J4" i="37"/>
  <c r="J5" i="37"/>
  <c r="J7" i="44"/>
  <c r="J4" i="44"/>
  <c r="J16" i="44"/>
  <c r="J6" i="44"/>
  <c r="J12" i="44"/>
  <c r="J11" i="44"/>
  <c r="J5" i="44"/>
  <c r="J13" i="44"/>
  <c r="J8" i="44"/>
  <c r="J7" i="37"/>
  <c r="J6" i="37"/>
  <c r="J8" i="37" s="1"/>
  <c r="M14" i="7" l="1"/>
  <c r="M8" i="7"/>
  <c r="M7" i="7"/>
  <c r="S9" i="7"/>
  <c r="U9" i="7"/>
  <c r="Y9" i="7"/>
  <c r="S13" i="7"/>
  <c r="Y5" i="7"/>
  <c r="U13" i="7"/>
  <c r="K10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15" i="7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13" i="7"/>
  <c r="K7" i="7"/>
  <c r="K8" i="7"/>
  <c r="K12" i="7"/>
  <c r="K6" i="7"/>
  <c r="K15" i="7"/>
  <c r="K5" i="7"/>
  <c r="I8" i="7"/>
  <c r="I6" i="7"/>
  <c r="I7" i="7"/>
  <c r="I5" i="7"/>
  <c r="J14" i="42"/>
  <c r="J14" i="45"/>
  <c r="J14" i="38"/>
  <c r="J3" i="34"/>
  <c r="J9" i="45"/>
  <c r="J7" i="38"/>
  <c r="J9" i="42"/>
  <c r="J16" i="38"/>
  <c r="J14" i="44"/>
  <c r="J9" i="40"/>
  <c r="J15" i="38"/>
  <c r="J9" i="38"/>
  <c r="J15" i="44"/>
  <c r="J9" i="43"/>
  <c r="J14" i="43"/>
  <c r="J9" i="37"/>
  <c r="J12" i="38"/>
  <c r="J15" i="45"/>
  <c r="J10" i="37"/>
  <c r="J16" i="37"/>
  <c r="J12" i="37"/>
  <c r="J13" i="37"/>
  <c r="J11" i="37"/>
  <c r="J15" i="37"/>
  <c r="J14" i="37"/>
  <c r="I12" i="7" l="1"/>
  <c r="I18" i="7"/>
  <c r="I14" i="7"/>
  <c r="I15" i="7"/>
  <c r="I13" i="7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4" i="34"/>
  <c r="J8" i="34"/>
  <c r="J10" i="34"/>
  <c r="J11" i="34" s="1"/>
  <c r="J12" i="34"/>
  <c r="J15" i="34"/>
  <c r="J16" i="34"/>
  <c r="J5" i="34"/>
  <c r="J9" i="34"/>
  <c r="J6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18" i="5"/>
  <c r="AR5" i="21"/>
  <c r="AR7" i="21"/>
  <c r="N5" i="5"/>
  <c r="AR23" i="21"/>
  <c r="J14" i="34"/>
  <c r="AR13" i="21"/>
  <c r="AR16" i="21"/>
  <c r="N21" i="5"/>
  <c r="AV5" i="21"/>
  <c r="AV6" i="5"/>
  <c r="N17" i="5"/>
  <c r="N5" i="21"/>
  <c r="AV11" i="5"/>
  <c r="AR20" i="21"/>
  <c r="AV5" i="5"/>
  <c r="AR18" i="21"/>
  <c r="N13" i="5"/>
  <c r="N18" i="5"/>
  <c r="AR8" i="21"/>
  <c r="AR5" i="5"/>
  <c r="AV7" i="5"/>
  <c r="Z5" i="25"/>
  <c r="AR11" i="21"/>
  <c r="J7" i="34"/>
  <c r="N9" i="5"/>
  <c r="AR28" i="21"/>
  <c r="AR17" i="21"/>
  <c r="N10" i="5"/>
  <c r="J13" i="34"/>
  <c r="Z5" i="5"/>
  <c r="AR14" i="21"/>
  <c r="Z11" i="5"/>
  <c r="Z12" i="5"/>
  <c r="Z9" i="5"/>
  <c r="G15" i="7" l="1"/>
  <c r="Z15" i="7" s="1"/>
  <c r="AB15" i="7" s="1"/>
  <c r="G9" i="7"/>
  <c r="Z9" i="7" s="1"/>
  <c r="AB9" i="7" s="1"/>
  <c r="I9" i="34"/>
  <c r="F11" i="7" s="1"/>
  <c r="I8" i="34"/>
  <c r="F10" i="7" s="1"/>
  <c r="I7" i="34"/>
  <c r="F9" i="7" s="1"/>
  <c r="I6" i="34"/>
  <c r="F8" i="7" s="1"/>
  <c r="I5" i="34"/>
  <c r="F7" i="7" s="1"/>
  <c r="AA7" i="7"/>
  <c r="AA6" i="7"/>
  <c r="I3" i="34"/>
  <c r="F5" i="7" s="1"/>
  <c r="G16" i="7"/>
  <c r="Z16" i="7" s="1"/>
  <c r="AB16" i="7" s="1"/>
  <c r="I4" i="34"/>
  <c r="F6" i="7" s="1"/>
  <c r="AA8" i="7"/>
  <c r="AA10" i="7"/>
  <c r="AA12" i="7"/>
  <c r="AA13" i="7"/>
  <c r="AA14" i="7"/>
  <c r="AA18" i="7"/>
  <c r="AA11" i="7"/>
  <c r="AA17" i="7"/>
  <c r="AV8" i="21"/>
  <c r="AR8" i="5"/>
  <c r="AR26" i="21"/>
  <c r="AV7" i="21"/>
  <c r="AA9" i="7" l="1"/>
  <c r="AA15" i="7"/>
  <c r="AA16" i="7"/>
  <c r="Z5" i="7"/>
  <c r="AB5" i="7" s="1"/>
  <c r="B18" i="7" l="1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D31" i="7" l="1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D24" i="7"/>
  <c r="C24" i="7" s="1"/>
  <c r="D28" i="7"/>
  <c r="C28" i="7" s="1"/>
  <c r="B28" i="7" s="1"/>
  <c r="D26" i="7"/>
  <c r="C26" i="7" s="1"/>
  <c r="D27" i="7"/>
  <c r="C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R23" i="5"/>
  <c r="N28" i="5"/>
  <c r="N14" i="5"/>
  <c r="Z6" i="25"/>
  <c r="Z12" i="25"/>
  <c r="AR19" i="5"/>
  <c r="N10" i="21"/>
  <c r="N24" i="5"/>
  <c r="N12" i="21"/>
  <c r="Z19" i="25"/>
  <c r="AR21" i="21"/>
  <c r="N25" i="5"/>
  <c r="N9" i="21"/>
  <c r="AV16" i="5"/>
  <c r="N22" i="21"/>
  <c r="Z5" i="21"/>
  <c r="AV27" i="21"/>
  <c r="AR19" i="21"/>
  <c r="AV10" i="21"/>
  <c r="AV18" i="21"/>
  <c r="AR17" i="5"/>
  <c r="Z22" i="5"/>
  <c r="N16" i="21"/>
  <c r="AR13" i="5"/>
  <c r="Z22" i="21"/>
  <c r="AV16" i="21"/>
  <c r="Z8" i="5"/>
  <c r="N5" i="25"/>
  <c r="AV24" i="5"/>
  <c r="AR12" i="21"/>
  <c r="AV14" i="5"/>
  <c r="AR5" i="25"/>
  <c r="AV21" i="5"/>
  <c r="AR25" i="25"/>
  <c r="AR21" i="25"/>
  <c r="AR6" i="5"/>
  <c r="AV26" i="5"/>
  <c r="AR8" i="25"/>
  <c r="AR26" i="25"/>
  <c r="N16" i="5"/>
  <c r="AV12" i="21"/>
  <c r="Z7" i="21"/>
  <c r="AV22" i="5"/>
  <c r="AR11" i="25"/>
  <c r="N7" i="5"/>
  <c r="AH5" i="25"/>
  <c r="N22" i="5"/>
  <c r="AH20" i="25"/>
  <c r="AR22" i="25"/>
  <c r="B24" i="7"/>
  <c r="B25" i="7"/>
  <c r="Z28" i="21"/>
  <c r="Z26" i="21"/>
  <c r="Z16" i="21"/>
  <c r="N20" i="25"/>
  <c r="N11" i="25"/>
  <c r="N23" i="25"/>
  <c r="N15" i="25"/>
  <c r="AR16" i="25"/>
  <c r="AR28" i="25"/>
  <c r="AR6" i="25"/>
  <c r="AH29" i="25"/>
  <c r="AH22" i="25"/>
  <c r="AH23" i="25"/>
  <c r="AH11" i="25"/>
  <c r="AH16" i="25"/>
  <c r="AH14" i="25"/>
  <c r="N12" i="25"/>
  <c r="AR23" i="25"/>
  <c r="AH18" i="25"/>
  <c r="AH7" i="25"/>
  <c r="AH8" i="25"/>
  <c r="AH19" i="25"/>
  <c r="AR28" i="5"/>
  <c r="N24" i="21"/>
  <c r="AR15" i="21"/>
  <c r="N19" i="5"/>
  <c r="AV10" i="5"/>
  <c r="AV5" i="25"/>
  <c r="Z25" i="25"/>
  <c r="AV24" i="25"/>
  <c r="AR22" i="5"/>
  <c r="AR22" i="21"/>
  <c r="AV12" i="5"/>
  <c r="Z17" i="25"/>
  <c r="AV13" i="25"/>
  <c r="AR7" i="5"/>
  <c r="N8" i="5"/>
  <c r="AH5" i="21"/>
  <c r="AV17" i="21"/>
  <c r="N12" i="5"/>
  <c r="Z14" i="21"/>
  <c r="Z14" i="5"/>
  <c r="N7" i="21"/>
  <c r="Z6" i="21"/>
  <c r="AR10" i="5"/>
  <c r="Z16" i="25"/>
  <c r="AV9" i="21"/>
  <c r="AR21" i="5"/>
  <c r="N11" i="21"/>
  <c r="AR16" i="5"/>
  <c r="AH17" i="21"/>
  <c r="AV23" i="5"/>
  <c r="AH27" i="21"/>
  <c r="Z13" i="25"/>
  <c r="AV21" i="21"/>
  <c r="AR27" i="5"/>
  <c r="Z21" i="5"/>
  <c r="Z15" i="21"/>
  <c r="Z20" i="21"/>
  <c r="AV6" i="21"/>
  <c r="AV28" i="21"/>
  <c r="AR7" i="25"/>
  <c r="N20" i="5"/>
  <c r="AV25" i="5"/>
  <c r="Z27" i="5"/>
  <c r="AV29" i="25"/>
  <c r="Z18" i="25"/>
  <c r="AV20" i="21"/>
  <c r="AV20" i="25"/>
  <c r="N27" i="25"/>
  <c r="Z29" i="25"/>
  <c r="Z17" i="21"/>
  <c r="AH13" i="21"/>
  <c r="AV19" i="21"/>
  <c r="N21" i="25"/>
  <c r="Z14" i="25"/>
  <c r="Z13" i="21"/>
  <c r="N10" i="25"/>
  <c r="N26" i="5"/>
  <c r="AH15" i="25"/>
  <c r="Z27" i="21"/>
  <c r="AR29" i="25"/>
  <c r="B21" i="7"/>
  <c r="B27" i="7"/>
  <c r="AH22" i="21"/>
  <c r="Z10" i="21"/>
  <c r="Z25" i="21"/>
  <c r="N18" i="25"/>
  <c r="N26" i="25"/>
  <c r="N16" i="25"/>
  <c r="N6" i="25"/>
  <c r="AR19" i="25"/>
  <c r="AR9" i="25"/>
  <c r="AR10" i="25"/>
  <c r="AH21" i="25"/>
  <c r="AH24" i="25"/>
  <c r="AH17" i="25"/>
  <c r="AH13" i="25"/>
  <c r="N7" i="25"/>
  <c r="AR20" i="25"/>
  <c r="AH27" i="25"/>
  <c r="AH6" i="25"/>
  <c r="AR12" i="5"/>
  <c r="AR10" i="21"/>
  <c r="Z26" i="25"/>
  <c r="Z20" i="5"/>
  <c r="Z17" i="5"/>
  <c r="AV27" i="25"/>
  <c r="AV13" i="5"/>
  <c r="AV15" i="21"/>
  <c r="N6" i="5"/>
  <c r="AR9" i="5"/>
  <c r="Z26" i="5"/>
  <c r="AR9" i="21"/>
  <c r="AV26" i="21"/>
  <c r="Z9" i="25"/>
  <c r="Z16" i="5"/>
  <c r="AV22" i="21"/>
  <c r="Z15" i="25"/>
  <c r="AV25" i="21"/>
  <c r="AV23" i="21"/>
  <c r="Z18" i="5"/>
  <c r="Z24" i="21"/>
  <c r="AH12" i="21"/>
  <c r="N17" i="21"/>
  <c r="Z22" i="25"/>
  <c r="AR24" i="21"/>
  <c r="AV18" i="25"/>
  <c r="Z8" i="25"/>
  <c r="AH10" i="21"/>
  <c r="AR26" i="5"/>
  <c r="AH21" i="21"/>
  <c r="AV11" i="25"/>
  <c r="AV14" i="21"/>
  <c r="AV17" i="5"/>
  <c r="Z24" i="25"/>
  <c r="AV28" i="5"/>
  <c r="AH8" i="21"/>
  <c r="N22" i="25"/>
  <c r="AV8" i="25"/>
  <c r="Z28" i="25"/>
  <c r="AR24" i="5"/>
  <c r="Z23" i="21"/>
  <c r="Z10" i="5"/>
  <c r="AV22" i="25"/>
  <c r="N27" i="21"/>
  <c r="AV31" i="25"/>
  <c r="AV9" i="25"/>
  <c r="AV23" i="25"/>
  <c r="N8" i="21"/>
  <c r="Z24" i="5"/>
  <c r="N28" i="25"/>
  <c r="N11" i="5"/>
  <c r="AV21" i="25"/>
  <c r="N21" i="21"/>
  <c r="AV30" i="25"/>
  <c r="AH16" i="21"/>
  <c r="AR18" i="5"/>
  <c r="N29" i="25"/>
  <c r="AV24" i="21"/>
  <c r="N15" i="5"/>
  <c r="AV28" i="25"/>
  <c r="AH7" i="21"/>
  <c r="AV20" i="5"/>
  <c r="B22" i="7"/>
  <c r="AH9" i="21"/>
  <c r="AH18" i="21"/>
  <c r="Z21" i="21"/>
  <c r="Z19" i="21"/>
  <c r="N14" i="25"/>
  <c r="N25" i="25"/>
  <c r="AR24" i="25"/>
  <c r="AH9" i="25"/>
  <c r="AH12" i="25"/>
  <c r="AR14" i="25"/>
  <c r="AH10" i="25"/>
  <c r="AV19" i="5"/>
  <c r="AV11" i="21"/>
  <c r="AV15" i="5"/>
  <c r="Z28" i="5"/>
  <c r="Z7" i="5"/>
  <c r="AR14" i="5"/>
  <c r="AV8" i="5"/>
  <c r="AV9" i="5" s="1"/>
  <c r="AR25" i="21"/>
  <c r="AV6" i="25"/>
  <c r="AR11" i="5"/>
  <c r="Z21" i="25"/>
  <c r="AV7" i="25"/>
  <c r="AV13" i="21"/>
  <c r="Z23" i="25"/>
  <c r="AR15" i="5"/>
  <c r="N15" i="21"/>
  <c r="AR25" i="5"/>
  <c r="Z15" i="5"/>
  <c r="N23" i="5"/>
  <c r="N14" i="21"/>
  <c r="N18" i="21"/>
  <c r="Z13" i="5"/>
  <c r="Z9" i="21"/>
  <c r="Z8" i="21"/>
  <c r="Z10" i="25"/>
  <c r="AH20" i="21"/>
  <c r="N28" i="21"/>
  <c r="N6" i="21"/>
  <c r="Z11" i="25"/>
  <c r="N23" i="21"/>
  <c r="N20" i="21"/>
  <c r="AV12" i="25"/>
  <c r="AR27" i="21"/>
  <c r="N26" i="21"/>
  <c r="AR20" i="5"/>
  <c r="AR6" i="21"/>
  <c r="N13" i="21"/>
  <c r="Z20" i="25"/>
  <c r="AH6" i="21"/>
  <c r="AH24" i="21"/>
  <c r="AR15" i="25"/>
  <c r="Z23" i="5"/>
  <c r="Z6" i="5"/>
  <c r="N27" i="5"/>
  <c r="N9" i="25"/>
  <c r="AR12" i="25"/>
  <c r="AH23" i="21"/>
  <c r="Z7" i="25"/>
  <c r="AH28" i="21"/>
  <c r="AH11" i="21"/>
  <c r="N19" i="25"/>
  <c r="AV15" i="25"/>
  <c r="AH5" i="5"/>
  <c r="Z19" i="5"/>
  <c r="N19" i="21"/>
  <c r="AR17" i="25"/>
  <c r="Z25" i="5"/>
  <c r="N25" i="21"/>
  <c r="AH25" i="5"/>
  <c r="Z27" i="25"/>
  <c r="AH26" i="25"/>
  <c r="AH28" i="25"/>
  <c r="AR13" i="25"/>
  <c r="B26" i="7"/>
  <c r="B23" i="7"/>
  <c r="AH26" i="21"/>
  <c r="Z18" i="21"/>
  <c r="Z12" i="21"/>
  <c r="Z11" i="21"/>
  <c r="N17" i="25"/>
  <c r="N8" i="25"/>
  <c r="N13" i="25"/>
  <c r="N24" i="25"/>
  <c r="AR18" i="25"/>
  <c r="AR27" i="25"/>
  <c r="AH13" i="5"/>
  <c r="AH25" i="25"/>
  <c r="AV19" i="25"/>
  <c r="AV10" i="25"/>
  <c r="AV16" i="25"/>
  <c r="AV26" i="25"/>
  <c r="AV14" i="25"/>
  <c r="AV25" i="25"/>
  <c r="AV17" i="25"/>
  <c r="AH15" i="21"/>
  <c r="AH14" i="21"/>
  <c r="AH25" i="21"/>
  <c r="AH19" i="21"/>
  <c r="AH18" i="5"/>
  <c r="AH10" i="5"/>
  <c r="AH23" i="5"/>
  <c r="AH27" i="5"/>
  <c r="AH17" i="5"/>
  <c r="AH21" i="5"/>
  <c r="AH12" i="5"/>
  <c r="AH6" i="5"/>
  <c r="AH14" i="5"/>
  <c r="AH16" i="5"/>
  <c r="AH28" i="5"/>
  <c r="AH19" i="5"/>
  <c r="AH8" i="5"/>
  <c r="AH9" i="5"/>
  <c r="AH15" i="5"/>
  <c r="AH24" i="5"/>
  <c r="AH7" i="5"/>
  <c r="AH11" i="5"/>
  <c r="AH20" i="5"/>
  <c r="AH22" i="5"/>
  <c r="AH26" i="5"/>
  <c r="AX9" i="5" l="1"/>
  <c r="AX15" i="25"/>
  <c r="AY15" i="25" s="1"/>
  <c r="AX24" i="25"/>
  <c r="AY24" i="25" s="1"/>
  <c r="AX12" i="25"/>
  <c r="AY12" i="25" s="1"/>
  <c r="AX6" i="25"/>
  <c r="AY6" i="25" s="1"/>
  <c r="AX23" i="25"/>
  <c r="AY23" i="25" s="1"/>
  <c r="N32" i="25"/>
  <c r="AX13" i="25"/>
  <c r="AY13" i="25" s="1"/>
  <c r="AX7" i="25"/>
  <c r="AY7" i="25" s="1"/>
  <c r="AX16" i="25"/>
  <c r="AY16" i="25" s="1"/>
  <c r="AX11" i="25"/>
  <c r="AY11" i="25" s="1"/>
  <c r="AX8" i="25"/>
  <c r="AY8" i="25" s="1"/>
  <c r="AX25" i="25"/>
  <c r="AY25" i="25" s="1"/>
  <c r="AX26" i="25"/>
  <c r="AY26" i="25" s="1"/>
  <c r="AX20" i="25"/>
  <c r="AY20" i="25" s="1"/>
  <c r="AX17" i="25"/>
  <c r="AY17" i="25" s="1"/>
  <c r="AX14" i="25"/>
  <c r="AY14" i="25" s="1"/>
  <c r="AX18" i="25"/>
  <c r="AY18" i="25" s="1"/>
  <c r="AX15" i="5"/>
  <c r="AY15" i="5" s="1"/>
  <c r="AX22" i="5"/>
  <c r="AX29" i="25"/>
  <c r="AY29" i="25" s="1"/>
  <c r="AX26" i="5"/>
  <c r="AY26" i="5" s="1"/>
  <c r="AX25" i="21"/>
  <c r="AY25" i="21" s="1"/>
  <c r="AX10" i="25"/>
  <c r="AY10" i="25" s="1"/>
  <c r="AX19" i="21"/>
  <c r="AY19" i="21" s="1"/>
  <c r="AX30" i="25"/>
  <c r="AY30" i="25" s="1"/>
  <c r="AX21" i="21"/>
  <c r="AY21" i="21" s="1"/>
  <c r="AX21" i="25"/>
  <c r="AY21" i="25" s="1"/>
  <c r="AX7" i="5"/>
  <c r="AX5" i="5"/>
  <c r="AX11" i="5"/>
  <c r="AX19" i="25"/>
  <c r="AY19" i="25" s="1"/>
  <c r="AX28" i="25"/>
  <c r="AY28" i="25" s="1"/>
  <c r="AX8" i="21"/>
  <c r="AY8" i="21" s="1"/>
  <c r="AX27" i="25"/>
  <c r="AY27" i="25" s="1"/>
  <c r="AX16" i="5"/>
  <c r="AY16" i="5" s="1"/>
  <c r="AX31" i="25"/>
  <c r="AY31" i="25" s="1"/>
  <c r="AX9" i="25"/>
  <c r="AY9" i="25" s="1"/>
  <c r="AX27" i="21"/>
  <c r="AY27" i="21" s="1"/>
  <c r="AX10" i="5"/>
  <c r="AX22" i="25"/>
  <c r="AY22" i="25" s="1"/>
  <c r="AX13" i="21"/>
  <c r="AY13" i="21" s="1"/>
  <c r="AX21" i="5"/>
  <c r="AX5" i="25"/>
  <c r="AY5" i="25" s="1"/>
  <c r="AX26" i="21"/>
  <c r="AY26" i="21" s="1"/>
  <c r="AX20" i="21"/>
  <c r="AY20" i="21" s="1"/>
  <c r="N32" i="21"/>
  <c r="AX23" i="21"/>
  <c r="AY23" i="21" s="1"/>
  <c r="AX6" i="21"/>
  <c r="AY6" i="21" s="1"/>
  <c r="AX11" i="21"/>
  <c r="AY11" i="21" s="1"/>
  <c r="AX16" i="21"/>
  <c r="AY16" i="21" s="1"/>
  <c r="AX28" i="21"/>
  <c r="AY28" i="21" s="1"/>
  <c r="AX17" i="21"/>
  <c r="AY17" i="21" s="1"/>
  <c r="AX13" i="5"/>
  <c r="AX7" i="21"/>
  <c r="AY7" i="21" s="1"/>
  <c r="AX18" i="21"/>
  <c r="AY18" i="21" s="1"/>
  <c r="AX18" i="5"/>
  <c r="AX14" i="21"/>
  <c r="AY14" i="21" s="1"/>
  <c r="AX5" i="21"/>
  <c r="AY5" i="21" s="1"/>
  <c r="AX23" i="5"/>
  <c r="N32" i="5"/>
  <c r="AX12" i="5"/>
  <c r="AX22" i="21"/>
  <c r="AY22" i="21" s="1"/>
  <c r="AX9" i="21"/>
  <c r="AY9" i="21" s="1"/>
  <c r="AX15" i="21"/>
  <c r="AY15" i="21" s="1"/>
  <c r="AX8" i="5"/>
  <c r="AX25" i="5"/>
  <c r="AY25" i="5" s="1"/>
  <c r="AX12" i="21"/>
  <c r="AY12" i="21" s="1"/>
  <c r="AX24" i="5"/>
  <c r="AY24" i="5" s="1"/>
  <c r="AX6" i="5"/>
  <c r="AX10" i="21"/>
  <c r="AY10" i="21" s="1"/>
  <c r="AX17" i="5"/>
  <c r="AX19" i="5"/>
  <c r="AX14" i="5"/>
  <c r="AY14" i="5" s="1"/>
  <c r="AX24" i="21"/>
  <c r="AY24" i="21" s="1"/>
  <c r="AX28" i="5"/>
  <c r="AY28" i="5" s="1"/>
  <c r="AX20" i="5"/>
  <c r="AY20" i="5" s="1"/>
  <c r="P29" i="7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V27" i="5"/>
  <c r="AZ5" i="25"/>
  <c r="AZ8" i="25"/>
  <c r="AZ13" i="25"/>
  <c r="AZ10" i="25"/>
  <c r="AZ9" i="25"/>
  <c r="AZ19" i="25"/>
  <c r="AZ17" i="25"/>
  <c r="AZ14" i="25"/>
  <c r="AZ7" i="25"/>
  <c r="AZ20" i="25"/>
  <c r="AZ21" i="25"/>
  <c r="AZ5" i="21"/>
  <c r="AZ27" i="21"/>
  <c r="AZ24" i="21"/>
  <c r="AZ11" i="21"/>
  <c r="AZ22" i="21"/>
  <c r="AZ25" i="21"/>
  <c r="AZ16" i="21"/>
  <c r="AZ13" i="21"/>
  <c r="AZ7" i="21"/>
  <c r="AZ20" i="21"/>
  <c r="AZ6" i="21"/>
  <c r="AZ26" i="21"/>
  <c r="AZ21" i="21"/>
  <c r="AZ14" i="21"/>
  <c r="AZ17" i="21"/>
  <c r="AZ10" i="21"/>
  <c r="AX27" i="5" l="1"/>
  <c r="AY27" i="5" s="1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26" i="25"/>
  <c r="AZ15" i="21"/>
  <c r="AZ23" i="21"/>
  <c r="AZ16" i="25"/>
  <c r="AZ28" i="25"/>
  <c r="AZ29" i="25"/>
  <c r="AZ11" i="25"/>
  <c r="AZ31" i="25"/>
  <c r="AZ8" i="21"/>
  <c r="AZ24" i="25"/>
  <c r="AZ12" i="21"/>
  <c r="AZ6" i="25"/>
  <c r="AZ12" i="25"/>
  <c r="AZ25" i="25"/>
  <c r="AZ9" i="21"/>
  <c r="AZ30" i="25"/>
  <c r="AZ18" i="25"/>
  <c r="AZ27" i="25"/>
  <c r="AZ23" i="25"/>
  <c r="AZ19" i="21"/>
  <c r="AZ18" i="21"/>
  <c r="AZ22" i="25"/>
  <c r="AZ15" i="25"/>
  <c r="AZ28" i="21"/>
  <c r="AY22" i="5" l="1"/>
  <c r="AY8" i="5"/>
  <c r="AY19" i="5"/>
  <c r="AY11" i="5"/>
  <c r="AY17" i="5"/>
  <c r="AY21" i="5"/>
  <c r="AY6" i="5"/>
  <c r="AY9" i="5"/>
  <c r="AY18" i="5"/>
  <c r="AY5" i="5"/>
  <c r="AY7" i="5"/>
  <c r="AY13" i="5"/>
  <c r="AY12" i="5"/>
  <c r="AY23" i="5"/>
  <c r="AY10" i="5"/>
  <c r="AZ6" i="5"/>
  <c r="AZ7" i="5"/>
  <c r="AZ5" i="5"/>
  <c r="AZ8" i="5"/>
  <c r="AZ9" i="5" s="1"/>
  <c r="AZ12" i="5"/>
  <c r="AZ23" i="5"/>
  <c r="AZ17" i="5"/>
  <c r="AZ10" i="5"/>
  <c r="AZ18" i="5"/>
  <c r="AZ11" i="5"/>
  <c r="AZ21" i="5" s="1"/>
  <c r="AZ22" i="5"/>
  <c r="AZ19" i="5"/>
  <c r="AZ13" i="5"/>
  <c r="AZ14" i="5"/>
  <c r="AZ24" i="5"/>
  <c r="AZ20" i="5"/>
  <c r="AZ26" i="5"/>
  <c r="AZ16" i="5"/>
  <c r="AZ28" i="5"/>
  <c r="AZ25" i="5"/>
  <c r="AZ15" i="5"/>
  <c r="AZ27" i="5"/>
</calcChain>
</file>

<file path=xl/sharedStrings.xml><?xml version="1.0" encoding="utf-8"?>
<sst xmlns="http://schemas.openxmlformats.org/spreadsheetml/2006/main" count="1023" uniqueCount="160">
  <si>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</si>
  <si>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</si>
  <si>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</si>
  <si>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</si>
  <si>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</si>
  <si>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</si>
  <si>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</si>
  <si>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</si>
  <si>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</si>
  <si>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</si>
  <si>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</si>
  <si>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</si>
  <si>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</si>
  <si>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</si>
  <si>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</si>
  <si>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</si>
  <si>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</si>
  <si>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</si>
  <si>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</si>
  <si>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</si>
  <si>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</si>
  <si>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</si>
  <si>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</si>
  <si>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</si>
  <si>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</si>
  <si>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</si>
  <si>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</si>
  <si>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</si>
  <si>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</si>
  <si>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</si>
  <si>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</si>
  <si>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</si>
  <si>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</si>
  <si>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</si>
  <si>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</si>
  <si>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</si>
  <si>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</si>
  <si>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</si>
  <si>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</si>
  <si>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</si>
  <si>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</si>
  <si>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</si>
  <si>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</si>
  <si>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</si>
  <si>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</si>
  <si>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</si>
  <si>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</si>
  <si>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</si>
  <si>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</si>
  <si>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</si>
  <si>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</si>
  <si>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</si>
  <si>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</si>
  <si>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</si>
  <si>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</si>
  <si>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</si>
  <si>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</si>
  <si>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</si>
  <si>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</si>
  <si>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</si>
  <si>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</si>
  <si>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</si>
  <si>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</si>
  <si>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</si>
  <si>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</si>
  <si>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</si>
  <si>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</si>
  <si>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</si>
  <si>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</si>
  <si>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</si>
  <si>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</si>
  <si>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</si>
  <si>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</si>
  <si>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</si>
  <si>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</si>
  <si>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</si>
  <si>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</si>
  <si>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</si>
  <si>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</si>
  <si>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</si>
  <si>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</si>
  <si>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</si>
  <si>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</si>
  <si>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</si>
  <si>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</si>
  <si>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</si>
  <si>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</si>
  <si>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</si>
  <si>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</si>
  <si>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</si>
  <si>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</si>
  <si>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</si>
  <si>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</si>
  <si>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</si>
  <si>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</si>
  <si>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</si>
  <si>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</si>
  <si>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</si>
  <si>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</si>
  <si>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</si>
  <si>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</si>
  <si>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</si>
  <si>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</si>
  <si>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</si>
  <si>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</si>
  <si>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</si>
  <si>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</si>
  <si>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</si>
  <si>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</si>
  <si>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</si>
  <si>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</si>
  <si>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</si>
  <si>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</si>
  <si>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</si>
  <si>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</si>
  <si>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</si>
  <si>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</si>
  <si>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</si>
  <si>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</si>
  <si>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</si>
  <si>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</si>
  <si>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</si>
  <si>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</si>
  <si>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</si>
  <si>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</si>
  <si>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</si>
  <si>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</si>
  <si>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</si>
  <si>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</si>
  <si>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</si>
  <si>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</si>
  <si>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</si>
  <si>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</si>
  <si>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</si>
  <si>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</si>
  <si>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</si>
  <si>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</si>
  <si>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</si>
  <si>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</si>
  <si>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</si>
  <si>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</si>
  <si>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</si>
  <si>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</si>
  <si>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</si>
  <si>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</si>
  <si>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</si>
  <si>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</si>
  <si>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</si>
  <si>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 2020</t>
  </si>
  <si>
    <t>MARSEILLE LA SALETTE B</t>
  </si>
  <si>
    <t>MARSEILLE LA SALETTE N</t>
  </si>
  <si>
    <t>AIX MARSEILLE</t>
  </si>
  <si>
    <t>AIX EN PROVENCE</t>
  </si>
  <si>
    <t>CABRE D'OR</t>
  </si>
  <si>
    <t>CHÂTEAU L'ARC</t>
  </si>
  <si>
    <t>AIX GOLF ACADEMIE</t>
  </si>
  <si>
    <t>BRUT</t>
  </si>
  <si>
    <t xml:space="preserve">ETAPE 1 - GOLF DE AIX EN PROVENCE 15 JANVIER </t>
  </si>
  <si>
    <t>CLASSEMENT CHALLENGE DES ECOLES DE GOLF 2020</t>
  </si>
  <si>
    <t>ETAPE 2 - GOLF DE AIX GOLF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</si>
</sst>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41609</v>
      </c>
      <c r="AY3" s="178"/>
      <c r="AZ3" s="178"/>
      <c r="BA3" s="17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62" t="s">
        <v>93</v>
      </c>
      <c r="AS4" s="163"/>
      <c r="AT4" s="70" t="s">
        <v>95</v>
      </c>
      <c r="AU4" s="71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28</v>
      </c>
      <c r="BA4" s="160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J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158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145</v>
      </c>
      <c r="B3" s="203" t="s">
        <v>145</v>
      </c>
      <c r="D3" s="207"/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146</v>
      </c>
      <c r="AA3" s="139"/>
      <c r="AB3" s="114"/>
    </row>
    <row r="4" spans="1:28" ht="33.75" customHeight="1" x14ac:dyDescent="0.25">
      <c r="A4" s="203"/>
      <c r="B4" s="203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1</v>
      </c>
      <c r="B5" s="143">
        <f t="shared" ref="B5" ca="1" si="1">RANK(AB5,$AB$5:$AB$18)</f>
        <v>1</v>
      </c>
      <c r="C5" s="119">
        <v>1</v>
      </c>
      <c r="D5" s="115" t="str">
        <f>IF('LISTING EQUIPES'!B2="","",'LISTING EQUIPES'!B2)</f>
        <v>MARSEILLE LA SALETTE B</v>
      </c>
      <c r="E5" s="115">
        <v>1</v>
      </c>
      <c r="F5" s="134">
        <f ca="1">IF(ISERROR(VLOOKUP(E5,'ETAPE 1'!$C$3:$K$16,7,0)),"",VLOOKUP(E5,'ETAPE 1'!$C$3:$K$16,7,0))</f>
        <v>1</v>
      </c>
      <c r="G5" s="135">
        <f ca="1">IF(ISERROR(VLOOKUP(E5,'ETAPE 1'!$C$3:$K$16,8,0)),"",VLOOKUP(E5,'ETAPE 1'!$C$3:$K$16,8,0))</f>
        <v>12</v>
      </c>
      <c r="H5" s="134">
        <f ca="1">IF(ISERROR(VLOOKUP(E5,'ETAPE 2'!$C$3:$K$16,7,0)),"",VLOOKUP(E5,'ETAPE 2'!$C$3:$K$16,7,0))</f>
        <v>1</v>
      </c>
      <c r="I5" s="135">
        <f ca="1">IF(ISERROR(VLOOKUP(E5,'ETAPE 2'!$C$3:$K$16,8,0)),"",VLOOKUP(E5,'ETAPE 2'!$C$3:$K$16,8,0))</f>
        <v>12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24</v>
      </c>
      <c r="AA5" s="141">
        <f ca="1">$Z5</f>
        <v>24</v>
      </c>
      <c r="AB5" s="142">
        <f t="shared" ref="AB5:AB17" ca="1" si="2">IF(D5="",-1000,0)+$Z5+C5/100</f>
        <v>24.01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2</v>
      </c>
      <c r="C6" s="119">
        <v>2</v>
      </c>
      <c r="D6" s="115" t="str">
        <f>IF('LISTING EQUIPES'!B3="","",'LISTING EQUIPES'!B3)</f>
        <v>MARSEILLE LA SALETTE N</v>
      </c>
      <c r="E6" s="121">
        <v>2</v>
      </c>
      <c r="F6" s="134">
        <f ca="1">IF(ISERROR(VLOOKUP(E6,'ETAPE 1'!$C$3:$K$16,7,0)),"",VLOOKUP(E6,'ETAPE 1'!$C$3:$K$16,7,0))</f>
        <v>2</v>
      </c>
      <c r="G6" s="135">
        <f ca="1">IF(ISERROR(VLOOKUP(E6,'ETAPE 1'!$C$3:$K$16,8,0)),"",VLOOKUP(E6,'ETAPE 1'!$C$3:$K$16,8,0))</f>
        <v>10</v>
      </c>
      <c r="H6" s="134">
        <f ca="1">IF(ISERROR(VLOOKUP(E6,'ETAPE 2'!$C$3:$K$16,7,0)),"",VLOOKUP(E6,'ETAPE 2'!$C$3:$K$16,7,0))</f>
        <v>2</v>
      </c>
      <c r="I6" s="135">
        <f ca="1">IF(ISERROR(VLOOKUP(E6,'ETAPE 2'!$C$3:$K$16,8,0)),"",VLOOKUP(E6,'ETAPE 2'!$C$3:$K$16,8,0))</f>
        <v>10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20</v>
      </c>
      <c r="AA6" s="141">
        <f t="shared" ref="AA6:AA18" ca="1" si="4">$Z6</f>
        <v>20</v>
      </c>
      <c r="AB6" s="142">
        <f t="shared" ca="1" si="2"/>
        <v>20.02</v>
      </c>
    </row>
    <row r="7" spans="1:28" s="120" customFormat="1" ht="18.75" hidden="1" customHeight="1" x14ac:dyDescent="0.35">
      <c r="A7" s="138">
        <f t="shared" ref="A7:A18" ca="1" si="5">RANK(AA7,$AA$5:$AA$18)</f>
        <v>4</v>
      </c>
      <c r="B7" s="143">
        <f t="shared" ref="B7:B18" ca="1" si="6">RANK(AB7,$AB$5:$AB$18)</f>
        <v>4</v>
      </c>
      <c r="C7" s="119">
        <v>3</v>
      </c>
      <c r="D7" s="115" t="str">
        <f>IF('LISTING EQUIPES'!B4="","",'LISTING EQUIPES'!B4)</f>
        <v>AIX MARSEILLE</v>
      </c>
      <c r="E7" s="115">
        <v>3</v>
      </c>
      <c r="F7" s="134">
        <f ca="1">IF(ISERROR(VLOOKUP(E7,'ETAPE 1'!$C$3:$K$16,7,0)),"",VLOOKUP(E7,'ETAPE 1'!$C$3:$K$16,7,0))</f>
        <v>3</v>
      </c>
      <c r="G7" s="135">
        <f ca="1">IF(ISERROR(VLOOKUP(E7,'ETAPE 1'!$C$3:$K$16,8,0)),"",VLOOKUP(E7,'ETAPE 1'!$C$3:$K$16,8,0))</f>
        <v>7</v>
      </c>
      <c r="H7" s="134">
        <f ca="1">IF(ISERROR(VLOOKUP(E7,'ETAPE 2'!$C$3:$K$16,7,0)),"",VLOOKUP(E7,'ETAPE 2'!$C$3:$K$16,7,0))</f>
        <v>4</v>
      </c>
      <c r="I7" s="135">
        <f ca="1">IF(ISERROR(VLOOKUP(E7,'ETAPE 2'!$C$3:$K$16,8,0)),"",VLOOKUP(E7,'ETAPE 2'!$C$3:$K$16,8,0))</f>
        <v>6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13</v>
      </c>
      <c r="AA7" s="141">
        <f t="shared" ca="1" si="4"/>
        <v>13</v>
      </c>
      <c r="AB7" s="142">
        <f t="shared" ca="1" si="2"/>
        <v>13.03</v>
      </c>
    </row>
    <row r="8" spans="1:28" s="120" customFormat="1" ht="18.75" hidden="1" customHeight="1" x14ac:dyDescent="0.35">
      <c r="A8" s="138">
        <f t="shared" ca="1" si="5"/>
        <v>5</v>
      </c>
      <c r="B8" s="143">
        <f t="shared" ca="1" si="6"/>
        <v>5</v>
      </c>
      <c r="C8" s="119">
        <v>4</v>
      </c>
      <c r="D8" s="115" t="str">
        <f>IF('LISTING EQUIPES'!B5="","",'LISTING EQUIPES'!B5)</f>
        <v>AIX EN PROVENCE</v>
      </c>
      <c r="E8" s="115">
        <v>4</v>
      </c>
      <c r="F8" s="134">
        <f ca="1">IF(ISERROR(VLOOKUP(E8,'ETAPE 1'!$C$3:$K$16,7,0)),"",VLOOKUP(E8,'ETAPE 1'!$C$3:$K$16,7,0))</f>
        <v>5</v>
      </c>
      <c r="G8" s="135">
        <f ca="1">IF(ISERROR(VLOOKUP(E8,'ETAPE 1'!$C$3:$K$16,8,0)),"",VLOOKUP(E8,'ETAPE 1'!$C$3:$K$16,8,0))</f>
        <v>4</v>
      </c>
      <c r="H8" s="134">
        <f ca="1">IF(ISERROR(VLOOKUP(E8,'ETAPE 2'!$C$3:$K$16,7,0)),"",VLOOKUP(E8,'ETAPE 2'!$C$3:$K$16,7,0))</f>
        <v>6</v>
      </c>
      <c r="I8" s="135">
        <f ca="1">IF(ISERROR(VLOOKUP(E8,'ETAPE 2'!$C$3:$K$16,8,0)),"",VLOOKUP(E8,'ETAPE 2'!$C$3:$K$16,8,0))</f>
        <v>1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5</v>
      </c>
      <c r="AA8" s="141">
        <f t="shared" ca="1" si="4"/>
        <v>5</v>
      </c>
      <c r="AB8" s="142">
        <f t="shared" ca="1" si="2"/>
        <v>5.04</v>
      </c>
    </row>
    <row r="9" spans="1:28" s="120" customFormat="1" ht="18.75" hidden="1" customHeight="1" x14ac:dyDescent="0.35">
      <c r="A9" s="138">
        <f t="shared" ca="1" si="5"/>
        <v>3</v>
      </c>
      <c r="B9" s="143">
        <f t="shared" ca="1" si="6"/>
        <v>3</v>
      </c>
      <c r="C9" s="119">
        <v>5</v>
      </c>
      <c r="D9" s="115" t="str">
        <f>IF('LISTING EQUIPES'!B6="","",'LISTING EQUIPES'!B6)</f>
        <v>CABRE D'OR</v>
      </c>
      <c r="E9" s="121">
        <v>5</v>
      </c>
      <c r="F9" s="134">
        <f ca="1">IF(ISERROR(VLOOKUP(E9,'ETAPE 1'!$C$3:$K$16,7,0)),"",VLOOKUP(E9,'ETAPE 1'!$C$3:$K$16,7,0))</f>
        <v>3</v>
      </c>
      <c r="G9" s="135">
        <f ca="1">IF(ISERROR(VLOOKUP(E9,'ETAPE 1'!$C$3:$K$16,8,0)),"",VLOOKUP(E9,'ETAPE 1'!$C$3:$K$16,8,0))</f>
        <v>7</v>
      </c>
      <c r="H9" s="134">
        <f ca="1">IF(ISERROR(VLOOKUP(E9,'ETAPE 2'!$C$3:$K$16,7,0)),"",VLOOKUP(E9,'ETAPE 2'!$C$3:$K$16,7,0))</f>
        <v>3</v>
      </c>
      <c r="I9" s="135">
        <f ca="1">IF(ISERROR(VLOOKUP(E9,'ETAPE 2'!$C$3:$K$16,8,0)),"",VLOOKUP(E9,'ETAPE 2'!$C$3:$K$16,8,0))</f>
        <v>8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15</v>
      </c>
      <c r="AA9" s="141">
        <f t="shared" ca="1" si="4"/>
        <v>15</v>
      </c>
      <c r="AB9" s="142">
        <f t="shared" ca="1" si="2"/>
        <v>15.05</v>
      </c>
    </row>
    <row r="10" spans="1:28" s="120" customFormat="1" ht="18.75" hidden="1" customHeight="1" x14ac:dyDescent="0.35">
      <c r="A10" s="138">
        <f t="shared" ca="1" si="5"/>
        <v>7</v>
      </c>
      <c r="B10" s="143">
        <f t="shared" ca="1" si="6"/>
        <v>7</v>
      </c>
      <c r="C10" s="119">
        <v>6</v>
      </c>
      <c r="D10" s="115" t="str">
        <f>IF('LISTING EQUIPES'!B7="","",'LISTING EQUIPES'!B7)</f>
        <v>CHÂTEAU L'ARC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2</v>
      </c>
      <c r="H10" s="134">
        <f ca="1">IF(ISERROR(VLOOKUP(E10,'ETAPE 2'!$C$3:$K$16,7,0)),"",VLOOKUP(E10,'ETAPE 2'!$C$3:$K$16,7,0))</f>
        <v>6</v>
      </c>
      <c r="I10" s="135">
        <f ca="1">IF(ISERROR(VLOOKUP(E10,'ETAPE 2'!$C$3:$K$16,8,0)),"",VLOOKUP(E10,'ETAPE 2'!$C$3:$K$16,8,0))</f>
        <v>1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3</v>
      </c>
      <c r="AA10" s="141">
        <f t="shared" ca="1" si="4"/>
        <v>3</v>
      </c>
      <c r="AB10" s="142">
        <f t="shared" ca="1" si="2"/>
        <v>3.06</v>
      </c>
    </row>
    <row r="11" spans="1:28" s="120" customFormat="1" ht="18.75" hidden="1" customHeight="1" x14ac:dyDescent="0.35">
      <c r="A11" s="138">
        <f t="shared" ca="1" si="5"/>
        <v>6</v>
      </c>
      <c r="B11" s="143">
        <f t="shared" ca="1" si="6"/>
        <v>6</v>
      </c>
      <c r="C11" s="119">
        <v>7</v>
      </c>
      <c r="D11" s="115" t="str">
        <f>IF('LISTING EQUIPES'!B8="","",'LISTING EQUIPES'!B8)</f>
        <v>AIX GOLF ACADEMIE</v>
      </c>
      <c r="E11" s="115">
        <v>7</v>
      </c>
      <c r="F11" s="134">
        <f ca="1">IF(ISERROR(VLOOKUP(E11,'ETAPE 1'!$C$3:$K$16,7,0)),"",VLOOKUP(E11,'ETAPE 1'!$C$3:$K$16,7,0))</f>
        <v>7</v>
      </c>
      <c r="G11" s="135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5</v>
      </c>
      <c r="I11" s="135">
        <f ca="1">IF(ISERROR(VLOOKUP(E11,'ETAPE 2'!$C$3:$K$16,8,0)),"",VLOOKUP(E11,'ETAPE 2'!$C$3:$K$16,8,0))</f>
        <v>4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4</v>
      </c>
      <c r="AA11" s="141">
        <f t="shared" ca="1" si="4"/>
        <v>4</v>
      </c>
      <c r="AB11" s="142">
        <f t="shared" ca="1" si="2"/>
        <v>4.07</v>
      </c>
    </row>
    <row r="12" spans="1:28" s="120" customFormat="1" ht="18.75" hidden="1" customHeight="1" x14ac:dyDescent="0.35">
      <c r="A12" s="138">
        <f t="shared" ca="1" si="5"/>
        <v>8</v>
      </c>
      <c r="B12" s="143">
        <f t="shared" ca="1" si="6"/>
        <v>14</v>
      </c>
      <c r="C12" s="119">
        <v>8</v>
      </c>
      <c r="D12" s="115" t="str">
        <f>IF('LISTING EQUIPES'!B9="","",'LISTING EQUIPES'!B9)</f>
        <v/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-999.92</v>
      </c>
    </row>
    <row r="13" spans="1:28" s="120" customFormat="1" ht="18.75" hidden="1" customHeight="1" x14ac:dyDescent="0.35">
      <c r="A13" s="138">
        <f t="shared" ca="1" si="5"/>
        <v>8</v>
      </c>
      <c r="B13" s="143">
        <f t="shared" ca="1" si="6"/>
        <v>13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12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8</v>
      </c>
      <c r="B15" s="143">
        <f t="shared" ca="1" si="6"/>
        <v>11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8</v>
      </c>
      <c r="B16" s="143">
        <f t="shared" ca="1" si="6"/>
        <v>10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8</v>
      </c>
      <c r="B17" s="143">
        <f t="shared" ca="1" si="6"/>
        <v>9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8</v>
      </c>
      <c r="B18" s="143">
        <f t="shared" ca="1" si="6"/>
        <v>8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1</v>
      </c>
      <c r="D21" s="9" t="str">
        <f ca="1">VLOOKUP($A21,$B$5:$Z$18,COLUMN()-1,FALSE)</f>
        <v>MARSEILLE LA SALETTE B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12</v>
      </c>
      <c r="H21" s="134">
        <f t="shared" ca="1" si="8"/>
        <v>1</v>
      </c>
      <c r="I21" s="135">
        <f t="shared" ca="1" si="8"/>
        <v>12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24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2</v>
      </c>
      <c r="D22" s="9" t="str">
        <f t="shared" ref="D22:D34" ca="1" si="11">VLOOKUP($A22,$B$5:$Z$18,COLUMN()-1,FALSE)</f>
        <v>MARSEILLE LA SALETTE N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10</v>
      </c>
      <c r="H22" s="134">
        <f t="shared" ca="1" si="8"/>
        <v>2</v>
      </c>
      <c r="I22" s="135">
        <f t="shared" ca="1" si="8"/>
        <v>10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20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5</v>
      </c>
      <c r="D23" s="9" t="str">
        <f t="shared" ca="1" si="11"/>
        <v>CABRE D'OR</v>
      </c>
      <c r="E23" s="144" t="str">
        <f t="shared" ref="E23:E34" ca="1" si="12">IF(AND(B23&lt;&gt;"",B22=B23),"Ex aequo","")</f>
        <v/>
      </c>
      <c r="F23" s="134">
        <f t="shared" ca="1" si="8"/>
        <v>3</v>
      </c>
      <c r="G23" s="135">
        <f t="shared" ca="1" si="8"/>
        <v>7</v>
      </c>
      <c r="H23" s="134">
        <f t="shared" ca="1" si="8"/>
        <v>3</v>
      </c>
      <c r="I23" s="135">
        <f t="shared" ca="1" si="8"/>
        <v>8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15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3</v>
      </c>
      <c r="D24" s="9" t="str">
        <f t="shared" ca="1" si="11"/>
        <v>AIX MARSEILLE</v>
      </c>
      <c r="E24" s="144" t="str">
        <f t="shared" ca="1" si="12"/>
        <v/>
      </c>
      <c r="F24" s="134">
        <f t="shared" ca="1" si="8"/>
        <v>3</v>
      </c>
      <c r="G24" s="135">
        <f t="shared" ca="1" si="8"/>
        <v>7</v>
      </c>
      <c r="H24" s="134">
        <f t="shared" ca="1" si="8"/>
        <v>4</v>
      </c>
      <c r="I24" s="135">
        <f t="shared" ca="1" si="8"/>
        <v>6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13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4</v>
      </c>
      <c r="D25" s="9" t="str">
        <f t="shared" ca="1" si="11"/>
        <v>AIX EN PROVENCE</v>
      </c>
      <c r="E25" s="144" t="str">
        <f t="shared" ca="1" si="12"/>
        <v/>
      </c>
      <c r="F25" s="134">
        <f t="shared" ca="1" si="8"/>
        <v>5</v>
      </c>
      <c r="G25" s="135">
        <f t="shared" ca="1" si="8"/>
        <v>4</v>
      </c>
      <c r="H25" s="134">
        <f t="shared" ca="1" si="8"/>
        <v>6</v>
      </c>
      <c r="I25" s="135">
        <f t="shared" ca="1" si="8"/>
        <v>1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5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7</v>
      </c>
      <c r="D26" s="9" t="str">
        <f t="shared" ca="1" si="11"/>
        <v>AIX GOLF ACADEMIE</v>
      </c>
      <c r="E26" s="144" t="str">
        <f t="shared" ca="1" si="12"/>
        <v/>
      </c>
      <c r="F26" s="134">
        <f ca="1">IF($C26="","",VLOOKUP($A26,$B$5:$Z$18,COLUMN()-1,FALSE))</f>
        <v>7</v>
      </c>
      <c r="G26" s="135">
        <f t="shared" ref="G26:Z26" ca="1" si="13">IF($C26="","",VLOOKUP($A26,$B$5:$Z$18,COLUMN()-1,FALSE))</f>
        <v>0</v>
      </c>
      <c r="H26" s="134">
        <f t="shared" ca="1" si="13"/>
        <v>5</v>
      </c>
      <c r="I26" s="135">
        <f t="shared" ca="1" si="13"/>
        <v>4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4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6</v>
      </c>
      <c r="D27" s="9" t="str">
        <f t="shared" ca="1" si="11"/>
        <v>CHÂTEAU L'ARC</v>
      </c>
      <c r="E27" s="144" t="str">
        <f t="shared" ca="1" si="12"/>
        <v/>
      </c>
      <c r="F27" s="134">
        <f t="shared" ref="F27:U34" ca="1" si="14">IF($C27="","",VLOOKUP($A27,$B$5:$Z$18,COLUMN()-1,FALSE))</f>
        <v>6</v>
      </c>
      <c r="G27" s="135">
        <f t="shared" ca="1" si="14"/>
        <v>2</v>
      </c>
      <c r="H27" s="134">
        <f t="shared" ca="1" si="14"/>
        <v>6</v>
      </c>
      <c r="I27" s="135">
        <f t="shared" ca="1" si="14"/>
        <v>1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3</v>
      </c>
    </row>
    <row r="28" spans="1:28" ht="18.600000000000001" x14ac:dyDescent="0.35">
      <c r="A28" s="128">
        <v>8</v>
      </c>
      <c r="B28" s="128" t="str">
        <f t="shared" ca="1" si="10"/>
        <v/>
      </c>
      <c r="C28" s="128" t="str">
        <f t="shared" ca="1" si="7"/>
        <v/>
      </c>
      <c r="D28" s="9" t="str">
        <f t="shared" ca="1" si="11"/>
        <v/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/>
      </c>
      <c r="H28" s="134" t="str">
        <f t="shared" ca="1" si="14"/>
        <v/>
      </c>
      <c r="I28" s="135" t="str">
        <f t="shared" ca="1" si="14"/>
        <v/>
      </c>
      <c r="J28" s="134" t="str">
        <f t="shared" ca="1" si="14"/>
        <v/>
      </c>
      <c r="K28" s="135" t="str">
        <f t="shared" ca="1" si="14"/>
        <v/>
      </c>
      <c r="L28" s="134" t="str">
        <f t="shared" ca="1" si="14"/>
        <v/>
      </c>
      <c r="M28" s="135" t="str">
        <f t="shared" ca="1" si="14"/>
        <v/>
      </c>
      <c r="N28" s="134" t="str">
        <f t="shared" ca="1" si="14"/>
        <v/>
      </c>
      <c r="O28" s="135" t="str">
        <f t="shared" ca="1" si="14"/>
        <v/>
      </c>
      <c r="P28" s="134" t="str">
        <f t="shared" ca="1" si="14"/>
        <v/>
      </c>
      <c r="Q28" s="135" t="str">
        <f t="shared" ca="1" si="14"/>
        <v/>
      </c>
      <c r="R28" s="134" t="str">
        <f t="shared" ca="1" si="14"/>
        <v/>
      </c>
      <c r="S28" s="135" t="str">
        <f t="shared" ca="1" si="14"/>
        <v/>
      </c>
      <c r="T28" s="134" t="str">
        <f t="shared" ca="1" si="14"/>
        <v/>
      </c>
      <c r="U28" s="135" t="str">
        <f t="shared" ca="1" si="14"/>
        <v/>
      </c>
      <c r="V28" s="134" t="str">
        <f t="shared" ca="1" si="15"/>
        <v/>
      </c>
      <c r="W28" s="135" t="str">
        <f t="shared" ca="1" si="15"/>
        <v/>
      </c>
      <c r="X28" s="134" t="str">
        <f t="shared" ca="1" si="15"/>
        <v/>
      </c>
      <c r="Y28" s="135" t="str">
        <f t="shared" ca="1" si="15"/>
        <v/>
      </c>
      <c r="Z28" s="108" t="str">
        <f t="shared" ca="1" si="15"/>
        <v/>
      </c>
    </row>
    <row r="29" spans="1:28" ht="18.600000000000001" x14ac:dyDescent="0.3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41679</v>
      </c>
      <c r="AY3" s="178"/>
      <c r="AZ3" s="178"/>
      <c r="BA3" s="17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62" t="s">
        <v>93</v>
      </c>
      <c r="AS4" s="163"/>
      <c r="AT4" s="70" t="s">
        <v>95</v>
      </c>
      <c r="AU4" s="71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110</v>
      </c>
      <c r="BA4" s="160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41714</v>
      </c>
      <c r="AY3" s="178"/>
      <c r="AZ3" s="178"/>
      <c r="BA3" s="17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62" t="s">
        <v>93</v>
      </c>
      <c r="AS4" s="163"/>
      <c r="AT4" s="70" t="s">
        <v>95</v>
      </c>
      <c r="AU4" s="109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110</v>
      </c>
      <c r="BA4" s="160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ht="14.45" x14ac:dyDescent="0.3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5" sqref="B5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144</v>
      </c>
      <c r="B1" s="136" t="s">
        <v>148</v>
      </c>
      <c r="C1" s="8"/>
      <c r="D1" s="8"/>
      <c r="E1" s="8"/>
    </row>
    <row r="2" spans="1:5" ht="36" x14ac:dyDescent="0.35">
      <c r="A2" s="137">
        <v>1</v>
      </c>
      <c r="B2" s="151" t="s">
        <v>149</v>
      </c>
    </row>
    <row r="3" spans="1:5" ht="36" x14ac:dyDescent="0.35">
      <c r="A3" s="137">
        <v>2</v>
      </c>
      <c r="B3" s="151" t="s">
        <v>150</v>
      </c>
    </row>
    <row r="4" spans="1:5" ht="36" x14ac:dyDescent="0.35">
      <c r="A4" s="137">
        <v>3</v>
      </c>
      <c r="B4" s="151" t="s">
        <v>151</v>
      </c>
    </row>
    <row r="5" spans="1:5" ht="36" x14ac:dyDescent="0.35">
      <c r="A5" s="137">
        <v>4</v>
      </c>
      <c r="B5" s="151" t="s">
        <v>152</v>
      </c>
    </row>
    <row r="6" spans="1:5" ht="36" x14ac:dyDescent="0.35">
      <c r="A6" s="137">
        <v>5</v>
      </c>
      <c r="B6" s="151" t="s">
        <v>153</v>
      </c>
    </row>
    <row r="7" spans="1:5" ht="36" x14ac:dyDescent="0.25">
      <c r="A7" s="137">
        <v>6</v>
      </c>
      <c r="B7" s="151" t="s">
        <v>154</v>
      </c>
    </row>
    <row r="8" spans="1:5" ht="36" x14ac:dyDescent="0.35">
      <c r="A8" s="137">
        <v>7</v>
      </c>
      <c r="B8" s="151" t="s">
        <v>155</v>
      </c>
    </row>
    <row r="9" spans="1:5" ht="36" x14ac:dyDescent="0.35">
      <c r="A9" s="137">
        <v>8</v>
      </c>
      <c r="B9" s="151"/>
    </row>
    <row r="10" spans="1:5" ht="36" x14ac:dyDescent="0.35">
      <c r="A10" s="137">
        <v>9</v>
      </c>
      <c r="B10" s="151"/>
    </row>
    <row r="11" spans="1:5" ht="36" x14ac:dyDescent="0.35">
      <c r="A11" s="137">
        <v>10</v>
      </c>
      <c r="B11" s="151"/>
    </row>
    <row r="12" spans="1:5" ht="36" x14ac:dyDescent="0.3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2" sqref="E1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A2" s="115" t="s">
        <v>156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A3" s="122"/>
      <c r="B3" s="122" t="str">
        <f>VLOOKUP(C3,'LISTING EQUIPES'!$A$2:$B$15,2)</f>
        <v>MARSEILLE LA SALETTE B</v>
      </c>
      <c r="C3" s="145">
        <v>1</v>
      </c>
      <c r="D3" s="146">
        <v>31</v>
      </c>
      <c r="E3" s="147">
        <v>33</v>
      </c>
      <c r="F3" s="148">
        <v>29</v>
      </c>
      <c r="G3" s="123">
        <f>IF(OR(COUNTA(D3:E3)=1,D3=0,E3=0),D3+E3+F3,D3+E3+F3-MAX(D3:E3))</f>
        <v>60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A4" s="122"/>
      <c r="B4" s="122" t="str">
        <f>VLOOKUP(C4,'LISTING EQUIPES'!$A$2:$B$15,2)</f>
        <v>MARSEILLE LA SALETTE N</v>
      </c>
      <c r="C4" s="145">
        <v>2</v>
      </c>
      <c r="D4" s="149">
        <v>31</v>
      </c>
      <c r="E4" s="147">
        <v>31</v>
      </c>
      <c r="F4" s="148">
        <v>31</v>
      </c>
      <c r="G4" s="123">
        <f t="shared" ref="G4:G16" si="2">IF(OR(COUNTA(D4:E4)=1,D4=0,E4=0),D4+E4+F4,D4+E4+F4-MAX(D4:E4))</f>
        <v>62</v>
      </c>
      <c r="H4" s="124">
        <f t="shared" si="0"/>
        <v>9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10</v>
      </c>
      <c r="K4" s="126" t="s">
        <v>27</v>
      </c>
      <c r="M4" s="116"/>
    </row>
    <row r="5" spans="1:13" s="127" customFormat="1" ht="21" x14ac:dyDescent="0.35">
      <c r="A5" s="122"/>
      <c r="B5" s="122" t="str">
        <f>VLOOKUP(C5,'LISTING EQUIPES'!$A$2:$B$15,2)</f>
        <v>AIX MARSEILLE</v>
      </c>
      <c r="C5" s="145">
        <v>3</v>
      </c>
      <c r="D5" s="149">
        <v>34</v>
      </c>
      <c r="E5" s="147">
        <v>35</v>
      </c>
      <c r="F5" s="148">
        <v>31</v>
      </c>
      <c r="G5" s="123">
        <f t="shared" si="2"/>
        <v>65</v>
      </c>
      <c r="H5" s="124">
        <f t="shared" si="0"/>
        <v>10</v>
      </c>
      <c r="I5" s="124">
        <f t="shared" ca="1" si="1"/>
        <v>3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7</v>
      </c>
      <c r="K5" s="126" t="s">
        <v>27</v>
      </c>
    </row>
    <row r="6" spans="1:13" s="127" customFormat="1" ht="21" x14ac:dyDescent="0.35">
      <c r="A6" s="122"/>
      <c r="B6" s="122" t="str">
        <f>VLOOKUP(C6,'LISTING EQUIPES'!$A$2:$B$15,2)</f>
        <v>AIX EN PROVENCE</v>
      </c>
      <c r="C6" s="145">
        <v>4</v>
      </c>
      <c r="D6" s="149">
        <v>40</v>
      </c>
      <c r="E6" s="147">
        <v>46</v>
      </c>
      <c r="F6" s="148">
        <v>33</v>
      </c>
      <c r="G6" s="123">
        <f t="shared" si="2"/>
        <v>73</v>
      </c>
      <c r="H6" s="124">
        <f t="shared" si="0"/>
        <v>12</v>
      </c>
      <c r="I6" s="124">
        <f t="shared" ca="1" si="1"/>
        <v>5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4</v>
      </c>
      <c r="K6" s="126" t="s">
        <v>27</v>
      </c>
    </row>
    <row r="7" spans="1:13" s="127" customFormat="1" ht="21" x14ac:dyDescent="0.35">
      <c r="A7" s="122"/>
      <c r="B7" s="122" t="str">
        <f>VLOOKUP(C7,'LISTING EQUIPES'!$A$2:$B$15,2)</f>
        <v>CABRE D'OR</v>
      </c>
      <c r="C7" s="145">
        <v>5</v>
      </c>
      <c r="D7" s="149">
        <v>45</v>
      </c>
      <c r="E7" s="147">
        <v>24</v>
      </c>
      <c r="F7" s="148">
        <f>5+36</f>
        <v>41</v>
      </c>
      <c r="G7" s="123">
        <f t="shared" si="2"/>
        <v>65</v>
      </c>
      <c r="H7" s="124">
        <f t="shared" si="0"/>
        <v>10</v>
      </c>
      <c r="I7" s="124">
        <f t="shared" ca="1" si="1"/>
        <v>3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7</v>
      </c>
      <c r="K7" s="126" t="s">
        <v>27</v>
      </c>
    </row>
    <row r="8" spans="1:13" s="127" customFormat="1" ht="21" x14ac:dyDescent="0.35">
      <c r="A8" s="122"/>
      <c r="B8" s="122" t="str">
        <f>VLOOKUP(C8,'LISTING EQUIPES'!$A$2:$B$15,2)</f>
        <v>CHÂTEAU L'ARC</v>
      </c>
      <c r="C8" s="145">
        <v>6</v>
      </c>
      <c r="D8" s="149">
        <v>41</v>
      </c>
      <c r="E8" s="147">
        <v>57</v>
      </c>
      <c r="F8" s="148">
        <v>42</v>
      </c>
      <c r="G8" s="123">
        <f t="shared" si="2"/>
        <v>83</v>
      </c>
      <c r="H8" s="124">
        <f t="shared" si="0"/>
        <v>13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26" t="s">
        <v>27</v>
      </c>
    </row>
    <row r="9" spans="1:13" s="127" customFormat="1" ht="21" x14ac:dyDescent="0.35">
      <c r="A9" s="122"/>
      <c r="B9" s="122" t="str">
        <f>VLOOKUP(C9,'LISTING EQUIPES'!$A$2:$B$15,2)</f>
        <v>AIX GOLF ACADEMIE</v>
      </c>
      <c r="C9" s="145">
        <v>7</v>
      </c>
      <c r="D9" s="149">
        <v>47</v>
      </c>
      <c r="E9" s="147">
        <v>48</v>
      </c>
      <c r="F9" s="148">
        <v>46</v>
      </c>
      <c r="G9" s="123">
        <f t="shared" si="2"/>
        <v>93</v>
      </c>
      <c r="H9" s="124">
        <f t="shared" si="0"/>
        <v>14</v>
      </c>
      <c r="I9" s="124">
        <f t="shared" ca="1" si="1"/>
        <v>7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A10" s="122"/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2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2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2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2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2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2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G6" sqref="G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>
        <v>37</v>
      </c>
      <c r="E3" s="147">
        <v>38</v>
      </c>
      <c r="F3" s="148">
        <v>32</v>
      </c>
      <c r="G3" s="123">
        <f>IF(OR(COUNTA(D3:E3)=1,D3=0,E3=0),D3+E3+F3,D3+E3+F3-MAX(D3:E3))</f>
        <v>69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>
        <v>31</v>
      </c>
      <c r="E4" s="147">
        <v>41</v>
      </c>
      <c r="F4" s="148">
        <v>43</v>
      </c>
      <c r="G4" s="123">
        <f t="shared" ref="G4:G16" si="2">IF(OR(COUNTA(D4:E4)=1,D4=0,E4=0),D4+E4+F4,D4+E4+F4-MAX(D4:E4))</f>
        <v>74</v>
      </c>
      <c r="H4" s="124">
        <f t="shared" si="0"/>
        <v>9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>
        <v>37</v>
      </c>
      <c r="E5" s="147">
        <v>39</v>
      </c>
      <c r="F5" s="148">
        <v>50</v>
      </c>
      <c r="G5" s="123">
        <f t="shared" si="2"/>
        <v>87</v>
      </c>
      <c r="H5" s="124">
        <f t="shared" si="0"/>
        <v>11</v>
      </c>
      <c r="I5" s="124">
        <f t="shared" ca="1" si="1"/>
        <v>4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>
        <v>50</v>
      </c>
      <c r="E6" s="147"/>
      <c r="F6" s="148">
        <f>48+5</f>
        <v>53</v>
      </c>
      <c r="G6" s="123">
        <f t="shared" si="2"/>
        <v>103</v>
      </c>
      <c r="H6" s="124">
        <f t="shared" si="0"/>
        <v>13</v>
      </c>
      <c r="I6" s="124">
        <f t="shared" ca="1" si="1"/>
        <v>6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>
        <v>38</v>
      </c>
      <c r="E7" s="147">
        <v>55</v>
      </c>
      <c r="F7" s="148">
        <f>38+5</f>
        <v>43</v>
      </c>
      <c r="G7" s="123">
        <f t="shared" si="2"/>
        <v>81</v>
      </c>
      <c r="H7" s="124">
        <f t="shared" si="0"/>
        <v>10</v>
      </c>
      <c r="I7" s="124">
        <f t="shared" ca="1" si="1"/>
        <v>3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>
        <v>54</v>
      </c>
      <c r="E8" s="147"/>
      <c r="F8" s="148">
        <f>44+5</f>
        <v>49</v>
      </c>
      <c r="G8" s="123">
        <f t="shared" si="2"/>
        <v>103</v>
      </c>
      <c r="H8" s="124">
        <f t="shared" si="0"/>
        <v>13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>
        <v>45</v>
      </c>
      <c r="E9" s="147">
        <v>66</v>
      </c>
      <c r="F9" s="148">
        <v>52</v>
      </c>
      <c r="G9" s="123">
        <f t="shared" si="2"/>
        <v>97</v>
      </c>
      <c r="H9" s="124">
        <f t="shared" si="0"/>
        <v>12</v>
      </c>
      <c r="I9" s="124">
        <f t="shared" ca="1" si="1"/>
        <v>5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4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136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147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2020-02-05T17:46:49Z</dcterms:modified>
</cp:coreProperties>
</file>