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-45" windowWidth="19425" windowHeight="1144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1'!$B$2:$L$16</definedName>
    <definedName name="_xlnm._FilterDatabase" localSheetId="13" hidden="1">'ETAPE 10'!$B$2:$L$16</definedName>
    <definedName name="_xlnm._FilterDatabase" localSheetId="5" hidden="1">'ETAPE 2'!$B$2:$L$16</definedName>
    <definedName name="_xlnm._FilterDatabase" localSheetId="6" hidden="1">'ETAPE 3'!$B$2:$L$16</definedName>
    <definedName name="_xlnm._FilterDatabase" localSheetId="7" hidden="1">'ETAPE 4'!$B$2:$L$16</definedName>
    <definedName name="_xlnm._FilterDatabase" localSheetId="8" hidden="1">'ETAPE 5'!$B$2:$L$16</definedName>
    <definedName name="_xlnm._FilterDatabase" localSheetId="9" hidden="1">'ETAPE 6'!$B$2:$L$16</definedName>
    <definedName name="_xlnm._FilterDatabase" localSheetId="10" hidden="1">'ETAPE 7'!$B$2:$L$16</definedName>
    <definedName name="_xlnm._FilterDatabase" localSheetId="11" hidden="1">'ETAPE 8'!$B$2:$L$16</definedName>
    <definedName name="_xlnm._FilterDatabase" localSheetId="12" hidden="1">'ETAPE 9'!$B$2:$L$16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1'!$B$2:$L$16</definedName>
    <definedName name="_xlnm.Print_Area" localSheetId="13">'ETAPE 10'!$B$2:$L$16</definedName>
    <definedName name="_xlnm.Print_Area" localSheetId="5">'ETAPE 2'!$B$2:$L$16</definedName>
    <definedName name="_xlnm.Print_Area" localSheetId="6">'ETAPE 3'!$B$2:$L$16</definedName>
    <definedName name="_xlnm.Print_Area" localSheetId="7">'ETAPE 4'!$B$2:$L$16</definedName>
    <definedName name="_xlnm.Print_Area" localSheetId="8">'ETAPE 5'!$B$2:$L$16</definedName>
    <definedName name="_xlnm.Print_Area" localSheetId="9">'ETAPE 6'!$B$2:$L$16</definedName>
    <definedName name="_xlnm.Print_Area" localSheetId="10">'ETAPE 7'!$B$2:$L$16</definedName>
    <definedName name="_xlnm.Print_Area" localSheetId="11">'ETAPE 8'!$B$2:$L$16</definedName>
    <definedName name="_xlnm.Print_Area" localSheetId="12">'ETAPE 9'!$B$2:$L$16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45" l="1"/>
  <c r="G5" i="45"/>
  <c r="G6" i="45"/>
  <c r="G7" i="45"/>
  <c r="G8" i="45"/>
  <c r="G9" i="45"/>
  <c r="G10" i="45"/>
  <c r="G11" i="45"/>
  <c r="G12" i="45"/>
  <c r="G13" i="45"/>
  <c r="G14" i="45"/>
  <c r="G15" i="45"/>
  <c r="G16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45"/>
  <c r="G3" i="44"/>
  <c r="G3" i="43"/>
  <c r="G3" i="42"/>
  <c r="G3" i="41"/>
  <c r="G3" i="40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G4" i="34"/>
  <c r="G5" i="34"/>
  <c r="G6" i="34"/>
  <c r="G7" i="34"/>
  <c r="G8" i="34"/>
  <c r="G9" i="34"/>
  <c r="G10" i="34"/>
  <c r="G11" i="34"/>
  <c r="G12" i="34"/>
  <c r="G13" i="34"/>
  <c r="G14" i="34"/>
  <c r="G15" i="34"/>
  <c r="G16" i="34"/>
  <c r="G3" i="34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H7" i="34" l="1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3" i="37"/>
  <c r="J3" i="43"/>
  <c r="J10" i="43"/>
  <c r="J8" i="43"/>
  <c r="J5" i="39"/>
  <c r="J8" i="39"/>
  <c r="J4" i="39"/>
  <c r="J7" i="37"/>
  <c r="J9" i="39"/>
  <c r="J3" i="42"/>
  <c r="J5" i="42"/>
  <c r="J15" i="43"/>
  <c r="J8" i="37"/>
  <c r="J4" i="43"/>
  <c r="J7" i="39"/>
  <c r="J10" i="42"/>
  <c r="J3" i="38"/>
  <c r="J3" i="44"/>
  <c r="J7" i="44"/>
  <c r="J3" i="41"/>
  <c r="J4" i="42"/>
  <c r="J8" i="44"/>
  <c r="J11" i="44"/>
  <c r="J13" i="43"/>
  <c r="J6" i="43"/>
  <c r="J10" i="37"/>
  <c r="J16" i="41"/>
  <c r="J3" i="45"/>
  <c r="J13" i="41"/>
  <c r="J12" i="43"/>
  <c r="J12" i="45"/>
  <c r="J7" i="43"/>
  <c r="J6" i="42"/>
  <c r="J7" i="45"/>
  <c r="J10" i="39"/>
  <c r="J12" i="39"/>
  <c r="J12" i="44"/>
  <c r="J5" i="43"/>
  <c r="J4" i="41"/>
  <c r="J14" i="39"/>
  <c r="J7" i="42"/>
  <c r="J13" i="39"/>
  <c r="J12" i="42"/>
  <c r="J7" i="41"/>
  <c r="J4" i="37"/>
  <c r="J4" i="44"/>
  <c r="J3" i="40"/>
  <c r="J16" i="44"/>
  <c r="J6" i="45"/>
  <c r="J13" i="42"/>
  <c r="J4" i="40"/>
  <c r="J16" i="43"/>
  <c r="J13" i="37"/>
  <c r="J16" i="45"/>
  <c r="J11" i="45"/>
  <c r="J15" i="40"/>
  <c r="J16" i="40"/>
  <c r="J16" i="39"/>
  <c r="J11" i="39"/>
  <c r="J15" i="39"/>
  <c r="J16" i="42"/>
  <c r="J15" i="42"/>
  <c r="J8" i="42"/>
  <c r="J10" i="44"/>
  <c r="J5" i="44"/>
  <c r="J9" i="44"/>
  <c r="J6" i="41"/>
  <c r="J15" i="41"/>
  <c r="J10" i="41"/>
  <c r="J9" i="41"/>
  <c r="J11" i="41"/>
  <c r="J5" i="41"/>
  <c r="J14" i="41"/>
  <c r="J8" i="41"/>
  <c r="J10" i="45"/>
  <c r="J8" i="45"/>
  <c r="J4" i="45"/>
  <c r="J5" i="45"/>
  <c r="J16" i="37"/>
  <c r="J5" i="37"/>
  <c r="J12" i="37"/>
  <c r="J6" i="40"/>
  <c r="J11" i="40"/>
  <c r="J5" i="40"/>
  <c r="J12" i="40"/>
  <c r="J7" i="40"/>
  <c r="J13" i="40"/>
  <c r="J8" i="40"/>
  <c r="J14" i="40"/>
  <c r="J10" i="40"/>
  <c r="M13" i="7" l="1"/>
  <c r="M12" i="7"/>
  <c r="M9" i="7"/>
  <c r="M14" i="7"/>
  <c r="M7" i="7"/>
  <c r="S9" i="7"/>
  <c r="U9" i="7"/>
  <c r="Y9" i="7"/>
  <c r="Y5" i="7"/>
  <c r="W9" i="7"/>
  <c r="Q8" i="7"/>
  <c r="Q12" i="7"/>
  <c r="Q13" i="7"/>
  <c r="O9" i="7"/>
  <c r="O10" i="7"/>
  <c r="O13" i="7"/>
  <c r="I10" i="7"/>
  <c r="I9" i="7"/>
  <c r="I12" i="7"/>
  <c r="Q9" i="7"/>
  <c r="I15" i="34"/>
  <c r="I13" i="34"/>
  <c r="I11" i="34"/>
  <c r="Q17" i="7"/>
  <c r="I18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11" i="39"/>
  <c r="L13" i="7" s="1"/>
  <c r="I13" i="39"/>
  <c r="L15" i="7" s="1"/>
  <c r="I4" i="39"/>
  <c r="L6" i="7" s="1"/>
  <c r="I16" i="39"/>
  <c r="L18" i="7" s="1"/>
  <c r="I15" i="39"/>
  <c r="L17" i="7" s="1"/>
  <c r="I16" i="38"/>
  <c r="J18" i="7" s="1"/>
  <c r="I12" i="38"/>
  <c r="J14" i="7" s="1"/>
  <c r="I4" i="38"/>
  <c r="J6" i="7" s="1"/>
  <c r="I16" i="37"/>
  <c r="H18" i="7" s="1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5" i="7"/>
  <c r="I15" i="7"/>
  <c r="I14" i="7"/>
  <c r="I6" i="7"/>
  <c r="I7" i="7"/>
  <c r="I5" i="7"/>
  <c r="J12" i="41"/>
  <c r="J6" i="39"/>
  <c r="J14" i="42"/>
  <c r="J14" i="37"/>
  <c r="J14" i="45"/>
  <c r="J9" i="38"/>
  <c r="J8" i="38"/>
  <c r="J6" i="44"/>
  <c r="J11" i="37"/>
  <c r="J15" i="37"/>
  <c r="J9" i="40"/>
  <c r="J3" i="34"/>
  <c r="J7" i="38"/>
  <c r="J4" i="38"/>
  <c r="J14" i="44"/>
  <c r="J15" i="44"/>
  <c r="J9" i="45"/>
  <c r="J13" i="44"/>
  <c r="J6" i="38"/>
  <c r="J13" i="45"/>
  <c r="J11" i="43"/>
  <c r="J9" i="43"/>
  <c r="J9" i="37"/>
  <c r="J11" i="42"/>
  <c r="J15" i="38"/>
  <c r="J5" i="38"/>
  <c r="J9" i="42"/>
  <c r="J14" i="43"/>
  <c r="J15" i="45"/>
  <c r="J11" i="38"/>
  <c r="J10" i="38"/>
  <c r="J6" i="37"/>
  <c r="Q14" i="7" l="1"/>
  <c r="I8" i="39"/>
  <c r="L10" i="7" s="1"/>
  <c r="I6" i="39"/>
  <c r="L8" i="7" s="1"/>
  <c r="I12" i="39"/>
  <c r="L14" i="7" s="1"/>
  <c r="I5" i="39"/>
  <c r="L7" i="7" s="1"/>
  <c r="I10" i="39"/>
  <c r="L12" i="7" s="1"/>
  <c r="M8" i="7"/>
  <c r="I9" i="39"/>
  <c r="L11" i="7" s="1"/>
  <c r="I3" i="39"/>
  <c r="L5" i="7" s="1"/>
  <c r="I7" i="39"/>
  <c r="L9" i="7" s="1"/>
  <c r="I13" i="7"/>
  <c r="W8" i="7"/>
  <c r="I8" i="7"/>
  <c r="W15" i="7"/>
  <c r="U13" i="7"/>
  <c r="K13" i="7"/>
  <c r="K12" i="7"/>
  <c r="K10" i="7"/>
  <c r="K7" i="7"/>
  <c r="Y15" i="7"/>
  <c r="K6" i="7"/>
  <c r="S13" i="7"/>
  <c r="K8" i="7"/>
  <c r="I16" i="44"/>
  <c r="V18" i="7" s="1"/>
  <c r="K9" i="7"/>
  <c r="W16" i="7"/>
  <c r="I16" i="7"/>
  <c r="Y11" i="7"/>
  <c r="K17" i="7"/>
  <c r="K11" i="7"/>
  <c r="S16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I8" i="34"/>
  <c r="F10" i="7" s="1"/>
  <c r="I9" i="34"/>
  <c r="F11" i="7" s="1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14" i="38"/>
  <c r="J16" i="7" s="1"/>
  <c r="I13" i="38"/>
  <c r="J15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5" i="34"/>
  <c r="J8" i="34"/>
  <c r="J16" i="38"/>
  <c r="J10" i="34"/>
  <c r="J13" i="34"/>
  <c r="J14" i="38"/>
  <c r="J15" i="34"/>
  <c r="J4" i="34"/>
  <c r="J12" i="34"/>
  <c r="J7" i="34"/>
  <c r="J13" i="38"/>
  <c r="J16" i="34"/>
  <c r="J6" i="34"/>
  <c r="J9" i="34"/>
  <c r="J12" i="38"/>
  <c r="J11" i="34"/>
  <c r="K14" i="7" l="1"/>
  <c r="K15" i="7"/>
  <c r="K16" i="7"/>
  <c r="I10" i="38"/>
  <c r="J12" i="7" s="1"/>
  <c r="I11" i="38"/>
  <c r="J13" i="7" s="1"/>
  <c r="I8" i="38"/>
  <c r="J10" i="7" s="1"/>
  <c r="I5" i="38"/>
  <c r="J7" i="7" s="1"/>
  <c r="I9" i="38"/>
  <c r="J11" i="7" s="1"/>
  <c r="I6" i="38"/>
  <c r="J8" i="7" s="1"/>
  <c r="I3" i="38"/>
  <c r="J5" i="7" s="1"/>
  <c r="K18" i="7"/>
  <c r="I7" i="38"/>
  <c r="J9" i="7" s="1"/>
  <c r="G10" i="7"/>
  <c r="Z10" i="7" s="1"/>
  <c r="AB10" i="7" s="1"/>
  <c r="G12" i="7"/>
  <c r="Z12" i="7" s="1"/>
  <c r="AB12" i="7" s="1"/>
  <c r="G8" i="7"/>
  <c r="Z8" i="7" s="1"/>
  <c r="AB8" i="7" s="1"/>
  <c r="G18" i="7"/>
  <c r="G15" i="7"/>
  <c r="G17" i="7"/>
  <c r="Z17" i="7" s="1"/>
  <c r="AB17" i="7" s="1"/>
  <c r="G11" i="7"/>
  <c r="Z11" i="7" s="1"/>
  <c r="AB11" i="7" s="1"/>
  <c r="G13" i="7"/>
  <c r="Z13" i="7" s="1"/>
  <c r="AB13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5"/>
  <c r="J14" i="34"/>
  <c r="AR5" i="21"/>
  <c r="AR5" i="5"/>
  <c r="AV5" i="5"/>
  <c r="AR20" i="21"/>
  <c r="Z5" i="25"/>
  <c r="AV7" i="5"/>
  <c r="AV6" i="5"/>
  <c r="AR28" i="21"/>
  <c r="Z15" i="7" l="1"/>
  <c r="AB15" i="7" s="1"/>
  <c r="Z18" i="7"/>
  <c r="AB18" i="7" s="1"/>
  <c r="I5" i="34"/>
  <c r="F7" i="7" s="1"/>
  <c r="I6" i="34"/>
  <c r="F8" i="7" s="1"/>
  <c r="I7" i="34"/>
  <c r="F9" i="7" s="1"/>
  <c r="G7" i="7"/>
  <c r="Z7" i="7" s="1"/>
  <c r="AB7" i="7" s="1"/>
  <c r="I3" i="34"/>
  <c r="G16" i="7"/>
  <c r="Z16" i="7" s="1"/>
  <c r="AB16" i="7" s="1"/>
  <c r="I4" i="34"/>
  <c r="AA8" i="7"/>
  <c r="AA10" i="7"/>
  <c r="AA12" i="7"/>
  <c r="AA13" i="7"/>
  <c r="AA14" i="7"/>
  <c r="AA9" i="7"/>
  <c r="AA11" i="7"/>
  <c r="AA17" i="7"/>
  <c r="AR8" i="21"/>
  <c r="AR16" i="21"/>
  <c r="AR13" i="21"/>
  <c r="AA15" i="7" l="1"/>
  <c r="AA18" i="7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5" i="7" l="1"/>
  <c r="B18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8" i="5"/>
  <c r="Z15" i="25"/>
  <c r="Z27" i="5"/>
  <c r="AR22" i="5"/>
  <c r="Z7" i="5"/>
  <c r="Z16" i="25"/>
  <c r="Z21" i="5"/>
  <c r="Z26" i="5"/>
  <c r="AR14" i="5"/>
  <c r="AR23" i="21"/>
  <c r="B25" i="7"/>
  <c r="Z6" i="5"/>
  <c r="AR19" i="21"/>
  <c r="AR12" i="21"/>
  <c r="AV24" i="5"/>
  <c r="N5" i="21"/>
  <c r="N12" i="21"/>
  <c r="Z25" i="25"/>
  <c r="AR18" i="21"/>
  <c r="Z18" i="5"/>
  <c r="AV15" i="5"/>
  <c r="AR27" i="21"/>
  <c r="AR11" i="21"/>
  <c r="N13" i="21"/>
  <c r="N8" i="21"/>
  <c r="Z22" i="25"/>
  <c r="Z17" i="25"/>
  <c r="AR17" i="21"/>
  <c r="Z6" i="25"/>
  <c r="Z23" i="25"/>
  <c r="Z5" i="21"/>
  <c r="B27" i="7"/>
  <c r="N17" i="21"/>
  <c r="Z11" i="21"/>
  <c r="N20" i="21"/>
  <c r="N14" i="21"/>
  <c r="N27" i="21"/>
  <c r="Z26" i="21"/>
  <c r="Z24" i="21"/>
  <c r="Z15" i="5"/>
  <c r="AR10" i="21"/>
  <c r="AR21" i="21"/>
  <c r="N5" i="25"/>
  <c r="AR24" i="5"/>
  <c r="N24" i="21"/>
  <c r="Z13" i="5"/>
  <c r="AR21" i="5"/>
  <c r="AR25" i="21"/>
  <c r="N16" i="21"/>
  <c r="N9" i="21"/>
  <c r="AH5" i="21"/>
  <c r="AV17" i="5"/>
  <c r="AR23" i="5"/>
  <c r="AH21" i="21"/>
  <c r="Z25" i="21"/>
  <c r="Z7" i="21"/>
  <c r="N9" i="25"/>
  <c r="AV5" i="21"/>
  <c r="AR26" i="5"/>
  <c r="AV11" i="21"/>
  <c r="Z11" i="25"/>
  <c r="Z21" i="25"/>
  <c r="AV18" i="5"/>
  <c r="Z8" i="5"/>
  <c r="AR13" i="5"/>
  <c r="AR22" i="21"/>
  <c r="N6" i="25"/>
  <c r="N26" i="25"/>
  <c r="Z28" i="25"/>
  <c r="N8" i="25"/>
  <c r="AV26" i="21"/>
  <c r="Z25" i="5"/>
  <c r="AV10" i="21"/>
  <c r="AR9" i="21"/>
  <c r="AR15" i="21"/>
  <c r="AR14" i="21"/>
  <c r="N10" i="21"/>
  <c r="N23" i="21"/>
  <c r="AV21" i="21"/>
  <c r="AR25" i="5"/>
  <c r="N24" i="25"/>
  <c r="N5" i="5"/>
  <c r="AV24" i="21"/>
  <c r="Z11" i="5"/>
  <c r="AR19" i="5"/>
  <c r="Z23" i="5"/>
  <c r="N12" i="25"/>
  <c r="AV8" i="5"/>
  <c r="Z10" i="5"/>
  <c r="N15" i="21"/>
  <c r="N21" i="25"/>
  <c r="AR26" i="21"/>
  <c r="AV10" i="5"/>
  <c r="AV25" i="21"/>
  <c r="AR6" i="21"/>
  <c r="Z19" i="25"/>
  <c r="AR6" i="5"/>
  <c r="N14" i="5"/>
  <c r="Z12" i="5"/>
  <c r="AV12" i="5"/>
  <c r="AH19" i="21"/>
  <c r="AV11" i="5"/>
  <c r="N25" i="25"/>
  <c r="N9" i="5"/>
  <c r="Z20" i="21"/>
  <c r="N20" i="25"/>
  <c r="N10" i="25"/>
  <c r="N26" i="21"/>
  <c r="N24" i="5"/>
  <c r="N13" i="5"/>
  <c r="N28" i="5"/>
  <c r="N19" i="5"/>
  <c r="AH16" i="21"/>
  <c r="AH23" i="21"/>
  <c r="AH18" i="21"/>
  <c r="AH8" i="21"/>
  <c r="AH25" i="21"/>
  <c r="Z13" i="21"/>
  <c r="Z19" i="21"/>
  <c r="Z18" i="21"/>
  <c r="Z27" i="21"/>
  <c r="Z12" i="21"/>
  <c r="AH10" i="21"/>
  <c r="Z17" i="21"/>
  <c r="Z28" i="21"/>
  <c r="AV19" i="21"/>
  <c r="Z9" i="25"/>
  <c r="AR9" i="5"/>
  <c r="Z20" i="5"/>
  <c r="AH5" i="25"/>
  <c r="AH28" i="25"/>
  <c r="Z14" i="5"/>
  <c r="N27" i="25"/>
  <c r="Z29" i="25"/>
  <c r="AV16" i="5"/>
  <c r="Z8" i="25"/>
  <c r="N19" i="21"/>
  <c r="AV13" i="21"/>
  <c r="Z18" i="25"/>
  <c r="Z9" i="5"/>
  <c r="Z24" i="5"/>
  <c r="B22" i="7"/>
  <c r="AV5" i="25"/>
  <c r="N6" i="5"/>
  <c r="N21" i="21"/>
  <c r="N23" i="25"/>
  <c r="Z19" i="5"/>
  <c r="AR12" i="5"/>
  <c r="AR18" i="5"/>
  <c r="N17" i="25"/>
  <c r="AR24" i="21"/>
  <c r="AV25" i="25"/>
  <c r="AV22" i="5"/>
  <c r="AR15" i="5"/>
  <c r="Z7" i="25"/>
  <c r="AV23" i="5"/>
  <c r="AH25" i="25"/>
  <c r="N11" i="21"/>
  <c r="AH27" i="25"/>
  <c r="AV6" i="21"/>
  <c r="AV16" i="25"/>
  <c r="N18" i="21"/>
  <c r="AV12" i="21"/>
  <c r="Z17" i="5"/>
  <c r="AV9" i="21"/>
  <c r="B28" i="7"/>
  <c r="Z22" i="21"/>
  <c r="AH9" i="25"/>
  <c r="N10" i="5"/>
  <c r="AV7" i="25"/>
  <c r="AH26" i="21"/>
  <c r="Z6" i="21"/>
  <c r="B29" i="7"/>
  <c r="Z28" i="5"/>
  <c r="AR16" i="5"/>
  <c r="N28" i="21"/>
  <c r="Z24" i="25"/>
  <c r="Z22" i="5"/>
  <c r="AH5" i="5"/>
  <c r="N25" i="21"/>
  <c r="AV13" i="25"/>
  <c r="AH22" i="21"/>
  <c r="Z21" i="21"/>
  <c r="AH9" i="5"/>
  <c r="B21" i="7"/>
  <c r="Z20" i="25"/>
  <c r="N22" i="25"/>
  <c r="AV14" i="5"/>
  <c r="N16" i="5"/>
  <c r="AR7" i="5"/>
  <c r="AR28" i="5"/>
  <c r="N7" i="21"/>
  <c r="N11" i="5"/>
  <c r="AH6" i="21"/>
  <c r="Z9" i="21"/>
  <c r="AH27" i="5"/>
  <c r="Z16" i="5"/>
  <c r="B24" i="7"/>
  <c r="N28" i="25"/>
  <c r="Z10" i="25"/>
  <c r="AR11" i="5"/>
  <c r="B26" i="7"/>
  <c r="AV20" i="21"/>
  <c r="AV16" i="21"/>
  <c r="N15" i="25"/>
  <c r="AV24" i="25"/>
  <c r="Z12" i="25"/>
  <c r="AV31" i="25"/>
  <c r="AH14" i="21"/>
  <c r="AV8" i="25"/>
  <c r="AV14" i="25"/>
  <c r="AH14" i="25"/>
  <c r="N6" i="21"/>
  <c r="N17" i="5"/>
  <c r="N18" i="5"/>
  <c r="AV20" i="25"/>
  <c r="AH20" i="21"/>
  <c r="AH15" i="21"/>
  <c r="AH9" i="21"/>
  <c r="Z23" i="21"/>
  <c r="Z10" i="21"/>
  <c r="Z15" i="21"/>
  <c r="AH14" i="5"/>
  <c r="AH24" i="5"/>
  <c r="N22" i="21"/>
  <c r="AV10" i="25"/>
  <c r="AH17" i="21"/>
  <c r="Z8" i="21"/>
  <c r="AH18" i="5"/>
  <c r="AH11" i="5"/>
  <c r="AR17" i="5"/>
  <c r="AH13" i="25"/>
  <c r="AH18" i="25"/>
  <c r="AR10" i="5"/>
  <c r="AR20" i="5"/>
  <c r="Z13" i="25"/>
  <c r="N7" i="25"/>
  <c r="AH16" i="25"/>
  <c r="N25" i="5"/>
  <c r="AV15" i="25"/>
  <c r="AH12" i="21"/>
  <c r="Z14" i="21"/>
  <c r="AH26" i="5"/>
  <c r="AH10" i="5"/>
  <c r="Z27" i="25"/>
  <c r="B30" i="7"/>
  <c r="AR27" i="5"/>
  <c r="AR7" i="21"/>
  <c r="Z26" i="25"/>
  <c r="Z14" i="25"/>
  <c r="AR5" i="25"/>
  <c r="N22" i="5"/>
  <c r="N20" i="5"/>
  <c r="N14" i="25"/>
  <c r="N21" i="5"/>
  <c r="AV6" i="25"/>
  <c r="AH11" i="21"/>
  <c r="AH24" i="21"/>
  <c r="AR8" i="25"/>
  <c r="Z16" i="21"/>
  <c r="AH21" i="5"/>
  <c r="AH8" i="5"/>
  <c r="B23" i="7"/>
  <c r="N16" i="25"/>
  <c r="N29" i="25"/>
  <c r="N18" i="25"/>
  <c r="N13" i="25"/>
  <c r="N19" i="25"/>
  <c r="N11" i="25"/>
  <c r="AH27" i="21"/>
  <c r="AH28" i="21"/>
  <c r="AH7" i="21"/>
  <c r="AH13" i="21"/>
  <c r="AV27" i="21"/>
  <c r="AV17" i="21"/>
  <c r="AV22" i="21"/>
  <c r="AV15" i="21"/>
  <c r="AV23" i="21"/>
  <c r="AV8" i="21"/>
  <c r="AV14" i="21"/>
  <c r="AV18" i="21"/>
  <c r="AV28" i="21"/>
  <c r="AV7" i="21"/>
  <c r="N26" i="5"/>
  <c r="N15" i="5"/>
  <c r="N23" i="5"/>
  <c r="N27" i="5"/>
  <c r="N8" i="5"/>
  <c r="N12" i="5"/>
  <c r="N7" i="5"/>
  <c r="AH17" i="25"/>
  <c r="AH8" i="25"/>
  <c r="AH11" i="25"/>
  <c r="AH10" i="25"/>
  <c r="AH22" i="25"/>
  <c r="AH20" i="25"/>
  <c r="AH6" i="25"/>
  <c r="AH26" i="25"/>
  <c r="AH24" i="25"/>
  <c r="AH23" i="25"/>
  <c r="AH29" i="25"/>
  <c r="AH12" i="25"/>
  <c r="AH7" i="25"/>
  <c r="AH19" i="25"/>
  <c r="AH21" i="25"/>
  <c r="AH15" i="25"/>
  <c r="AV29" i="25"/>
  <c r="AV22" i="25"/>
  <c r="AV26" i="25"/>
  <c r="AV23" i="25"/>
  <c r="AV18" i="25"/>
  <c r="AV9" i="25"/>
  <c r="AV17" i="25"/>
  <c r="AV27" i="25"/>
  <c r="AV21" i="25"/>
  <c r="AV12" i="25"/>
  <c r="AV19" i="25"/>
  <c r="AV28" i="25"/>
  <c r="AV30" i="25"/>
  <c r="AV11" i="25"/>
  <c r="AH22" i="5"/>
  <c r="AH20" i="5"/>
  <c r="AH13" i="5"/>
  <c r="AH23" i="5"/>
  <c r="AH19" i="5"/>
  <c r="AH7" i="5"/>
  <c r="AH17" i="5"/>
  <c r="AH16" i="5"/>
  <c r="AH12" i="5"/>
  <c r="AH25" i="5"/>
  <c r="AH28" i="5"/>
  <c r="AH15" i="5"/>
  <c r="AH6" i="5"/>
  <c r="AR19" i="25"/>
  <c r="AR17" i="25"/>
  <c r="AR12" i="25"/>
  <c r="AR23" i="25"/>
  <c r="AR9" i="25"/>
  <c r="AR15" i="25"/>
  <c r="AR11" i="25"/>
  <c r="AR28" i="25"/>
  <c r="AR6" i="25"/>
  <c r="AR20" i="25"/>
  <c r="AR14" i="25"/>
  <c r="AR16" i="25"/>
  <c r="AR29" i="25"/>
  <c r="AR22" i="25"/>
  <c r="AR13" i="25"/>
  <c r="AR10" i="25"/>
  <c r="AR26" i="25"/>
  <c r="AR7" i="25"/>
  <c r="AR25" i="25"/>
  <c r="AR27" i="25"/>
  <c r="AR24" i="25"/>
  <c r="AR21" i="25"/>
  <c r="AR18" i="25"/>
  <c r="AX25" i="21" l="1"/>
  <c r="AY25" i="21" s="1"/>
  <c r="AX19" i="21"/>
  <c r="AY19" i="21" s="1"/>
  <c r="AX14" i="21"/>
  <c r="AY14" i="21" s="1"/>
  <c r="AX10" i="21"/>
  <c r="AY10" i="21" s="1"/>
  <c r="AX15" i="21"/>
  <c r="AY15" i="21" s="1"/>
  <c r="AX16" i="21"/>
  <c r="AY16" i="21" s="1"/>
  <c r="AX9" i="21"/>
  <c r="AY9" i="21" s="1"/>
  <c r="AX21" i="21"/>
  <c r="AY21" i="21" s="1"/>
  <c r="AX20" i="21"/>
  <c r="AY20" i="21" s="1"/>
  <c r="AX11" i="21"/>
  <c r="AY11" i="21" s="1"/>
  <c r="AX12" i="5"/>
  <c r="AX22" i="5"/>
  <c r="AX17" i="5"/>
  <c r="AX22" i="21"/>
  <c r="AY22" i="21" s="1"/>
  <c r="AX24" i="21"/>
  <c r="AY24" i="21" s="1"/>
  <c r="AX27" i="25"/>
  <c r="AY27" i="25" s="1"/>
  <c r="AX6" i="25"/>
  <c r="AY6" i="25" s="1"/>
  <c r="AX18" i="25"/>
  <c r="AY18" i="25" s="1"/>
  <c r="AX13" i="21"/>
  <c r="AY13" i="21" s="1"/>
  <c r="AX12" i="25"/>
  <c r="AY12" i="25" s="1"/>
  <c r="AX7" i="5"/>
  <c r="AX18" i="5"/>
  <c r="N32" i="5"/>
  <c r="AX23" i="5"/>
  <c r="AX18" i="21"/>
  <c r="AY18" i="21" s="1"/>
  <c r="AX17" i="21"/>
  <c r="AY17" i="21" s="1"/>
  <c r="AX19" i="25"/>
  <c r="AY19" i="25" s="1"/>
  <c r="AX15" i="5"/>
  <c r="AY15" i="5" s="1"/>
  <c r="AX27" i="21"/>
  <c r="AY27" i="21" s="1"/>
  <c r="AX6" i="21"/>
  <c r="AY6" i="21" s="1"/>
  <c r="AX15" i="25"/>
  <c r="AY15" i="25" s="1"/>
  <c r="AX20" i="25"/>
  <c r="AY20" i="25" s="1"/>
  <c r="AX7" i="25"/>
  <c r="AY7" i="25" s="1"/>
  <c r="AX28" i="21"/>
  <c r="AY28" i="21" s="1"/>
  <c r="N32" i="21"/>
  <c r="AX23" i="21"/>
  <c r="AY23" i="21" s="1"/>
  <c r="AX26" i="21"/>
  <c r="AY26" i="21" s="1"/>
  <c r="AX8" i="21"/>
  <c r="AY8" i="21" s="1"/>
  <c r="AX17" i="25"/>
  <c r="AY17" i="25" s="1"/>
  <c r="AX26" i="25"/>
  <c r="AY26" i="25" s="1"/>
  <c r="AX21" i="25"/>
  <c r="AY21" i="25" s="1"/>
  <c r="AX7" i="21"/>
  <c r="AY7" i="21" s="1"/>
  <c r="AX12" i="21"/>
  <c r="AY12" i="21" s="1"/>
  <c r="AX30" i="25"/>
  <c r="AY30" i="25" s="1"/>
  <c r="AX5" i="21"/>
  <c r="AY5" i="21" s="1"/>
  <c r="AX16" i="5"/>
  <c r="AY16" i="5" s="1"/>
  <c r="AX11" i="5"/>
  <c r="AX24" i="5"/>
  <c r="AY24" i="5" s="1"/>
  <c r="AX6" i="5"/>
  <c r="AX14" i="25"/>
  <c r="AY14" i="25" s="1"/>
  <c r="AX9" i="25"/>
  <c r="AY9" i="25" s="1"/>
  <c r="N32" i="25"/>
  <c r="AX23" i="25"/>
  <c r="AY23" i="25" s="1"/>
  <c r="AX14" i="5"/>
  <c r="AY14" i="5" s="1"/>
  <c r="AX29" i="25"/>
  <c r="AY29" i="25" s="1"/>
  <c r="AX31" i="25"/>
  <c r="AY31" i="25" s="1"/>
  <c r="AX24" i="25"/>
  <c r="AY24" i="25" s="1"/>
  <c r="AX8" i="25"/>
  <c r="AY8" i="25" s="1"/>
  <c r="AX10" i="5"/>
  <c r="AX8" i="5"/>
  <c r="AX13" i="25"/>
  <c r="AY13" i="25" s="1"/>
  <c r="AX10" i="25"/>
  <c r="AY10" i="25" s="1"/>
  <c r="AX11" i="25"/>
  <c r="AY11" i="25" s="1"/>
  <c r="AX25" i="25"/>
  <c r="AY25" i="25" s="1"/>
  <c r="AX28" i="25"/>
  <c r="AY28" i="25" s="1"/>
  <c r="AX22" i="25"/>
  <c r="AY22" i="25" s="1"/>
  <c r="AX5" i="5"/>
  <c r="AX16" i="25"/>
  <c r="AY16" i="25" s="1"/>
  <c r="AX5" i="25"/>
  <c r="AY5" i="25" s="1"/>
  <c r="F31" i="7"/>
  <c r="K29" i="7"/>
  <c r="R29" i="7"/>
  <c r="P28" i="7"/>
  <c r="Y23" i="7"/>
  <c r="N29" i="7"/>
  <c r="T29" i="7"/>
  <c r="U33" i="7"/>
  <c r="U29" i="7"/>
  <c r="Z22" i="7"/>
  <c r="W29" i="7"/>
  <c r="T31" i="7"/>
  <c r="J32" i="7"/>
  <c r="W22" i="7"/>
  <c r="J23" i="7"/>
  <c r="R22" i="7"/>
  <c r="I29" i="7"/>
  <c r="Z33" i="7"/>
  <c r="H29" i="7"/>
  <c r="R33" i="7"/>
  <c r="J29" i="7"/>
  <c r="F33" i="7"/>
  <c r="F22" i="7"/>
  <c r="M29" i="7"/>
  <c r="M31" i="7"/>
  <c r="N32" i="7"/>
  <c r="G29" i="7"/>
  <c r="W33" i="7"/>
  <c r="F32" i="7"/>
  <c r="V29" i="7"/>
  <c r="Y33" i="7"/>
  <c r="Z32" i="7"/>
  <c r="F29" i="7"/>
  <c r="X33" i="7"/>
  <c r="E30" i="7"/>
  <c r="K26" i="7"/>
  <c r="I30" i="7"/>
  <c r="N30" i="7"/>
  <c r="I26" i="7"/>
  <c r="M33" i="7"/>
  <c r="V33" i="7"/>
  <c r="Q27" i="7"/>
  <c r="P24" i="7"/>
  <c r="R26" i="7"/>
  <c r="K30" i="7"/>
  <c r="N33" i="7"/>
  <c r="P29" i="7"/>
  <c r="E33" i="7"/>
  <c r="U26" i="7"/>
  <c r="X30" i="7"/>
  <c r="Q26" i="7"/>
  <c r="E22" i="7"/>
  <c r="Q30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8" i="5"/>
  <c r="AV20" i="5"/>
  <c r="AV26" i="5"/>
  <c r="AV9" i="5"/>
  <c r="AV25" i="5"/>
  <c r="AV27" i="5"/>
  <c r="AV19" i="5"/>
  <c r="AV13" i="5"/>
  <c r="AV21" i="5"/>
  <c r="AX28" i="5" l="1"/>
  <c r="AY28" i="5" s="1"/>
  <c r="AX26" i="5"/>
  <c r="AY26" i="5" s="1"/>
  <c r="AX25" i="5"/>
  <c r="AY25" i="5" s="1"/>
  <c r="AX19" i="5"/>
  <c r="AX27" i="5"/>
  <c r="AY27" i="5" s="1"/>
  <c r="AX21" i="5"/>
  <c r="AX9" i="5"/>
  <c r="AX13" i="5"/>
  <c r="AX20" i="5"/>
  <c r="AZ5" i="25"/>
  <c r="AZ18" i="25"/>
  <c r="AZ25" i="25"/>
  <c r="AZ5" i="21"/>
  <c r="AZ17" i="21"/>
  <c r="AZ10" i="21"/>
  <c r="AZ8" i="21"/>
  <c r="AZ9" i="25"/>
  <c r="AZ16" i="25"/>
  <c r="AZ14" i="25"/>
  <c r="AZ20" i="21"/>
  <c r="AZ30" i="25"/>
  <c r="AZ24" i="21"/>
  <c r="AZ13" i="21"/>
  <c r="AZ15" i="25"/>
  <c r="AZ12" i="25"/>
  <c r="AZ17" i="25"/>
  <c r="AZ26" i="25"/>
  <c r="AZ24" i="25"/>
  <c r="AZ22" i="25"/>
  <c r="AZ11" i="25"/>
  <c r="AZ21" i="25"/>
  <c r="AZ7" i="25"/>
  <c r="AZ10" i="25"/>
  <c r="AZ19" i="25"/>
  <c r="AZ13" i="25"/>
  <c r="AZ6" i="25"/>
  <c r="AZ29" i="25"/>
  <c r="AZ23" i="25"/>
  <c r="AZ31" i="25"/>
  <c r="AZ8" i="25"/>
  <c r="AZ27" i="25"/>
  <c r="AZ28" i="25"/>
  <c r="AZ20" i="25"/>
  <c r="AZ28" i="21"/>
  <c r="AZ25" i="21"/>
  <c r="AZ21" i="21"/>
  <c r="AZ18" i="21"/>
  <c r="AZ16" i="21"/>
  <c r="AZ7" i="21"/>
  <c r="AZ22" i="21"/>
  <c r="AZ11" i="21"/>
  <c r="AZ23" i="21"/>
  <c r="AZ15" i="21"/>
  <c r="AZ27" i="21"/>
  <c r="AZ26" i="21"/>
  <c r="AZ6" i="21"/>
  <c r="AZ9" i="21"/>
  <c r="AZ14" i="21"/>
  <c r="AZ12" i="21"/>
  <c r="AZ19" i="21"/>
  <c r="AY7" i="5" l="1"/>
  <c r="AY19" i="5"/>
  <c r="AY23" i="5"/>
  <c r="AY22" i="5"/>
  <c r="AY6" i="5"/>
  <c r="AY21" i="5"/>
  <c r="AY8" i="5"/>
  <c r="AY13" i="5"/>
  <c r="AY18" i="5"/>
  <c r="AY5" i="5"/>
  <c r="AY17" i="5"/>
  <c r="AY11" i="5"/>
  <c r="AY10" i="5"/>
  <c r="AY12" i="5"/>
  <c r="AY20" i="5"/>
  <c r="AY9" i="5"/>
  <c r="AZ5" i="5"/>
  <c r="AZ18" i="5"/>
  <c r="AZ7" i="5"/>
  <c r="AZ6" i="5"/>
  <c r="AZ17" i="5" s="1"/>
  <c r="AZ14" i="5"/>
  <c r="AZ25" i="5" s="1"/>
  <c r="AZ24" i="5"/>
  <c r="AZ23" i="5"/>
  <c r="AZ20" i="5"/>
  <c r="AZ8" i="5"/>
  <c r="AZ9" i="5" s="1"/>
  <c r="AZ22" i="5"/>
  <c r="AZ11" i="5"/>
  <c r="AZ13" i="5"/>
  <c r="AZ21" i="5"/>
  <c r="AZ15" i="5"/>
  <c r="AZ27" i="5"/>
  <c r="AZ19" i="5"/>
  <c r="AZ28" i="5"/>
  <c r="AZ16" i="5"/>
  <c r="AZ12" i="5"/>
  <c r="AZ26" i="5"/>
  <c r="AZ10" i="5"/>
</calcChain>
</file>

<file path=xl/sharedStrings.xml><?xml version="1.0" encoding="utf-8"?>
<sst xmlns="http://schemas.openxmlformats.org/spreadsheetml/2006/main" count="1035" uniqueCount="163">
  <si>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</si>
  <si>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</si>
  <si>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</si>
  <si>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</si>
  <si>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</si>
  <si>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</si>
  <si>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</si>
  <si>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</si>
  <si>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</si>
  <si>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</si>
  <si>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</si>
  <si>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</si>
  <si>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</si>
  <si>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</si>
  <si>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</si>
  <si>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</si>
  <si>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</si>
  <si>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</si>
  <si>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</si>
  <si>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</si>
  <si>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</si>
  <si>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</si>
  <si>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</si>
  <si>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</si>
  <si>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</si>
  <si>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</si>
  <si>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</si>
  <si>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</si>
  <si>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</si>
  <si>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</si>
  <si>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</si>
  <si>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</si>
  <si>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</si>
  <si>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</si>
  <si>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</si>
  <si>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</si>
  <si>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</si>
  <si>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</si>
  <si>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</si>
  <si>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</si>
  <si>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</si>
  <si>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</si>
  <si>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</si>
  <si>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</si>
  <si>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</si>
  <si>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</si>
  <si>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</si>
  <si>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</si>
  <si>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</si>
  <si>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</si>
  <si>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</si>
  <si>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</si>
  <si>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</si>
  <si>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</si>
  <si>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</si>
  <si>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</si>
  <si>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</si>
  <si>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</si>
  <si>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</si>
  <si>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</si>
  <si>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</si>
  <si>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</si>
  <si>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</si>
  <si>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</si>
  <si>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</si>
  <si>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</si>
  <si>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</si>
  <si>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</si>
  <si>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</si>
  <si>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</si>
  <si>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</si>
  <si>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</si>
  <si>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</si>
  <si>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</si>
  <si>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</si>
  <si>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</si>
  <si>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</si>
  <si>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</si>
  <si>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</si>
  <si>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</si>
  <si>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</si>
  <si>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</si>
  <si>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</si>
  <si>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</si>
  <si>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</si>
  <si>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</si>
  <si>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</si>
  <si>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</si>
  <si>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</si>
  <si>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</si>
  <si>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</si>
  <si>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</si>
  <si>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</si>
  <si>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</si>
  <si>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</si>
  <si>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</si>
  <si>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</si>
  <si>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</si>
  <si>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</si>
  <si>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</si>
  <si>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</si>
  <si>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</si>
  <si>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</si>
  <si>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</si>
  <si>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</si>
  <si>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</si>
  <si>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</si>
  <si>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</si>
  <si>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</si>
  <si>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</si>
  <si>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</si>
  <si>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</si>
  <si>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</si>
  <si>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</si>
  <si>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</si>
  <si>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</si>
  <si>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</si>
  <si>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</si>
  <si>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</si>
  <si>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</si>
  <si>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</si>
  <si>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</si>
  <si>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</si>
  <si>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</si>
  <si>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</si>
  <si>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</si>
  <si>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</si>
  <si>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</si>
  <si>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</si>
  <si>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</si>
  <si>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</si>
  <si>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</si>
  <si>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</si>
  <si>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</si>
  <si>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</si>
  <si>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</si>
  <si>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</si>
  <si>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</si>
  <si>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</si>
  <si>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</si>
  <si>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</si>
  <si>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</si>
  <si>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</si>
  <si>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</si>
  <si>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</si>
  <si>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</si>
  <si>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</si>
  <si>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coups de pénalité</t>
  </si>
  <si>
    <t>ECOLE DE L'AIR</t>
  </si>
  <si>
    <t>TRAINING GOLF CENTER AIX MARSEILLE</t>
  </si>
  <si>
    <t>BRUT                     ETAPE 1 - GOLF DES BASTIDE DE LA SALETTE</t>
  </si>
  <si>
    <t>AIX GOLF</t>
  </si>
  <si>
    <t>BASTIDE DE LA SALETTE</t>
  </si>
  <si>
    <t>MANVILLE</t>
  </si>
  <si>
    <t>ETAPE 2 - GOLF DU DOMAINE DE MANVILLE - 17 AVRIL</t>
  </si>
  <si>
    <t>CHÂTEAU L'ARC</t>
  </si>
  <si>
    <t>PONT ROYAL 1</t>
  </si>
  <si>
    <t>PONT ROYAL 2</t>
  </si>
  <si>
    <t>BRUT        CLASSEMENT U11 DES ECOLES DE GOLF PAR EQUIPES</t>
  </si>
  <si>
    <t>BRUT   ETAPE 3 - GOLF DE MIRAMAS - 15 MAI</t>
  </si>
  <si>
    <t>OUEST PROVENCE MIRAMAS</t>
  </si>
  <si>
    <t>BRUT         ETAPE 4 - GOLF DE PONT ROYAL</t>
  </si>
  <si>
    <t>BASTIDE DE LA SALETTE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</si>
</sst>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19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1" fontId="13" fillId="7" borderId="2" xfId="0" applyNumberFormat="1" applyFont="1" applyFill="1" applyBorder="1" applyAlignment="1">
      <alignment horizontal="left"/>
    </xf>
    <xf numFmtId="0" fontId="9" fillId="0" borderId="0" xfId="0" applyFont="1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66" fontId="20" fillId="0" borderId="1" xfId="0" applyNumberFormat="1" applyFont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20" fillId="45" borderId="1" xfId="0" applyFont="1" applyFill="1" applyBorder="1" applyAlignment="1">
      <alignment horizontal="center" vertical="center" wrapText="1"/>
    </xf>
    <xf numFmtId="0" fontId="41" fillId="45" borderId="1" xfId="0" applyFont="1" applyFill="1" applyBorder="1" applyAlignment="1" applyProtection="1">
      <alignment horizontal="center" vertical="center"/>
      <protection locked="0"/>
    </xf>
    <xf numFmtId="0" fontId="0" fillId="45" borderId="1" xfId="0" applyFill="1" applyBorder="1" applyAlignment="1" applyProtection="1">
      <alignment horizontal="center"/>
      <protection locked="0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4" customWidth="1"/>
    <col min="5" max="5" width="4.7109375" style="14" bestFit="1" customWidth="1"/>
    <col min="6" max="6" width="6" style="14" customWidth="1"/>
    <col min="7" max="7" width="4.7109375" style="14" bestFit="1" customWidth="1"/>
    <col min="8" max="8" width="6.140625" style="14" customWidth="1"/>
    <col min="9" max="9" width="4.7109375" style="14" bestFit="1" customWidth="1"/>
    <col min="10" max="10" width="4.42578125" style="14" customWidth="1"/>
    <col min="11" max="11" width="4.7109375" style="14" bestFit="1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4" customWidth="1"/>
    <col min="37" max="37" width="7.140625" style="14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4.425781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41609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28</v>
      </c>
      <c r="BA4" s="146"/>
    </row>
    <row r="5" spans="1:53" ht="15" customHeight="1" x14ac:dyDescent="0.35">
      <c r="A5" s="2"/>
      <c r="B5" s="2"/>
      <c r="C5" s="2"/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3" t="s">
        <v>27</v>
      </c>
      <c r="P5" s="36"/>
      <c r="Q5" s="37">
        <f t="shared" ref="Q5:Q24" si="1">(P5*100/10)/100</f>
        <v>0</v>
      </c>
      <c r="R5" s="38"/>
      <c r="S5" s="37">
        <f t="shared" ref="S5:S24" si="2">(R5*100/10)/100</f>
        <v>0</v>
      </c>
      <c r="T5" s="38"/>
      <c r="U5" s="39">
        <f t="shared" ref="U5:U24" si="3">(T5*100/10)/100</f>
        <v>0</v>
      </c>
      <c r="V5" s="38"/>
      <c r="W5" s="39">
        <f t="shared" ref="W5:W24" si="4">(V5*100/10)/100</f>
        <v>0</v>
      </c>
      <c r="X5" s="38" t="str">
        <f t="shared" ref="X5:X24" si="5">IF(AND(P5="",R5="",T5="",V5=""),"",P5+R5+T5+V5)</f>
        <v/>
      </c>
      <c r="Y5" s="40" t="str">
        <f t="shared" ref="Y5:Y24" si="6">IFERROR(RANK(X5,$X$5:$X$40,0),"")</f>
        <v/>
      </c>
      <c r="Z5" s="76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2" t="s">
        <v>27</v>
      </c>
      <c r="AB5" s="49"/>
      <c r="AC5" s="50">
        <f t="shared" ref="AC5:AC24" si="7">(AB5*100/7)/100</f>
        <v>0</v>
      </c>
      <c r="AD5" s="51"/>
      <c r="AE5" s="52">
        <f t="shared" ref="AE5:AE24" si="8">(AD5*100/14)/100</f>
        <v>0</v>
      </c>
      <c r="AF5" s="53" t="str">
        <f t="shared" ref="AF5:AF24" si="9">IF(AND(AB5="",AD5=""),"",AB5+AD5)</f>
        <v/>
      </c>
      <c r="AG5" s="54" t="str">
        <f t="shared" ref="AG5:AG24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4" si="13">IF(AM5&gt;10,0,(100-AM5*10)/100)</f>
        <v>1</v>
      </c>
      <c r="AP5" s="13" t="str">
        <f t="shared" ref="AP5:AP24" si="14">IF(AND(AJ5="",AM5=""),"",AK5+AN5)</f>
        <v/>
      </c>
      <c r="AQ5" s="63" t="str">
        <f t="shared" ref="AQ5:AQ24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4" t="s">
        <v>27</v>
      </c>
      <c r="AT5" s="69">
        <v>31</v>
      </c>
      <c r="AU5" s="70">
        <f t="shared" ref="AU5:AU24" si="16">IFERROR(RANK(AT5,$AT$5:$AT$40,1),"")</f>
        <v>2</v>
      </c>
      <c r="AV5" s="79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0" t="s">
        <v>27</v>
      </c>
      <c r="AX5" s="15">
        <f t="shared" ref="AX5:AX28" ca="1" si="17">N5+Z5+AH5+AR5+AV5</f>
        <v>20</v>
      </c>
      <c r="AY5" s="11">
        <f t="shared" ref="AY5:AY28" ca="1" si="18">IF(AX5=0,"",RANK(AX5,$AX$5:$AX$40,0))</f>
        <v>2</v>
      </c>
      <c r="AZ5" s="81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0" t="s">
        <v>27</v>
      </c>
    </row>
    <row r="6" spans="1:53" ht="14.45" x14ac:dyDescent="0.35">
      <c r="A6" s="2"/>
      <c r="B6" s="2"/>
      <c r="C6" s="2"/>
      <c r="D6" s="26"/>
      <c r="E6" s="27">
        <f t="shared" ref="E6:E11" si="19">(D6*100/20)/100</f>
        <v>0</v>
      </c>
      <c r="F6" s="26"/>
      <c r="G6" s="27">
        <f t="shared" ref="G6:G24" si="20">(F6*100/20)/100</f>
        <v>0</v>
      </c>
      <c r="H6" s="26"/>
      <c r="I6" s="27">
        <f t="shared" ref="I6:I24" si="21">(H6*100/20)/100</f>
        <v>0</v>
      </c>
      <c r="J6" s="26"/>
      <c r="K6" s="27">
        <f t="shared" ref="K6:K24" si="22">(J6*100/20)/100</f>
        <v>0</v>
      </c>
      <c r="L6" s="28" t="str">
        <f t="shared" si="0"/>
        <v/>
      </c>
      <c r="M6" s="29" t="str">
        <f t="shared" ref="M6:M24" si="23">IFERROR(RANK(L6,$L$5:$L$40,0),"")</f>
        <v/>
      </c>
      <c r="N6" s="74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4" t="s">
        <v>27</v>
      </c>
      <c r="AT6" s="71">
        <v>33</v>
      </c>
      <c r="AU6" s="70">
        <f t="shared" si="16"/>
        <v>9</v>
      </c>
      <c r="AV6" s="79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0" t="s">
        <v>27</v>
      </c>
      <c r="AX6" s="15">
        <f t="shared" ca="1" si="17"/>
        <v>9</v>
      </c>
      <c r="AY6" s="11">
        <f t="shared" ca="1" si="18"/>
        <v>9</v>
      </c>
      <c r="AZ6" s="81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0" t="s">
        <v>27</v>
      </c>
    </row>
    <row r="7" spans="1:53" ht="14.45" x14ac:dyDescent="0.35">
      <c r="A7" s="2"/>
      <c r="B7" s="2"/>
      <c r="C7" s="2"/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4" t="s">
        <v>27</v>
      </c>
      <c r="AT7" s="71">
        <v>28</v>
      </c>
      <c r="AU7" s="70">
        <f t="shared" si="16"/>
        <v>1</v>
      </c>
      <c r="AV7" s="79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0" t="s">
        <v>27</v>
      </c>
      <c r="AX7" s="15">
        <f t="shared" ca="1" si="17"/>
        <v>26</v>
      </c>
      <c r="AY7" s="11">
        <f t="shared" ca="1" si="18"/>
        <v>1</v>
      </c>
      <c r="AZ7" s="81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0" t="s">
        <v>27</v>
      </c>
    </row>
    <row r="8" spans="1:53" ht="14.45" x14ac:dyDescent="0.35">
      <c r="A8" s="2"/>
      <c r="B8" s="2"/>
      <c r="C8" s="2"/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4" t="s">
        <v>27</v>
      </c>
      <c r="AT8" s="71">
        <v>32</v>
      </c>
      <c r="AU8" s="70">
        <f t="shared" si="16"/>
        <v>7</v>
      </c>
      <c r="AV8" s="79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0" t="s">
        <v>27</v>
      </c>
      <c r="AX8" s="15">
        <f t="shared" ca="1" si="17"/>
        <v>13</v>
      </c>
      <c r="AY8" s="11">
        <f t="shared" ca="1" si="18"/>
        <v>7</v>
      </c>
      <c r="AZ8" s="81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0" t="s">
        <v>27</v>
      </c>
    </row>
    <row r="9" spans="1:53" ht="14.45" x14ac:dyDescent="0.35">
      <c r="A9" s="2"/>
      <c r="B9" s="7"/>
      <c r="C9" s="2"/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4" t="s">
        <v>27</v>
      </c>
      <c r="AT9" s="71">
        <v>32</v>
      </c>
      <c r="AU9" s="70">
        <f t="shared" si="16"/>
        <v>7</v>
      </c>
      <c r="AV9" s="79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0" t="s">
        <v>27</v>
      </c>
      <c r="AX9" s="15">
        <f t="shared" ca="1" si="17"/>
        <v>13</v>
      </c>
      <c r="AY9" s="11">
        <f t="shared" ca="1" si="18"/>
        <v>7</v>
      </c>
      <c r="AZ9" s="81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0" t="s">
        <v>27</v>
      </c>
    </row>
    <row r="10" spans="1:53" ht="14.45" x14ac:dyDescent="0.35">
      <c r="A10" s="2"/>
      <c r="B10" s="2"/>
      <c r="C10" s="2"/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4" t="s">
        <v>27</v>
      </c>
      <c r="AT10" s="71">
        <v>31</v>
      </c>
      <c r="AU10" s="70">
        <f t="shared" si="16"/>
        <v>2</v>
      </c>
      <c r="AV10" s="79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0" t="s">
        <v>27</v>
      </c>
      <c r="AX10" s="15">
        <f t="shared" ca="1" si="17"/>
        <v>20</v>
      </c>
      <c r="AY10" s="11">
        <f t="shared" ca="1" si="18"/>
        <v>2</v>
      </c>
      <c r="AZ10" s="81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0" t="s">
        <v>27</v>
      </c>
    </row>
    <row r="11" spans="1:53" ht="14.45" x14ac:dyDescent="0.35">
      <c r="A11" s="2"/>
      <c r="B11" s="2"/>
      <c r="C11" s="2"/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4" t="s">
        <v>27</v>
      </c>
      <c r="AT11" s="71">
        <v>35</v>
      </c>
      <c r="AU11" s="70">
        <f t="shared" si="16"/>
        <v>12</v>
      </c>
      <c r="AV11" s="79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0" t="s">
        <v>27</v>
      </c>
      <c r="AX11" s="15">
        <f t="shared" ca="1" si="17"/>
        <v>1.5</v>
      </c>
      <c r="AY11" s="11">
        <f t="shared" ca="1" si="18"/>
        <v>12</v>
      </c>
      <c r="AZ11" s="81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0" t="s">
        <v>27</v>
      </c>
    </row>
    <row r="12" spans="1:53" ht="14.45" x14ac:dyDescent="0.35">
      <c r="A12" s="2"/>
      <c r="B12" s="2"/>
      <c r="D12" s="26"/>
      <c r="E12" s="27">
        <f t="shared" ref="E12:E23" si="24">(D12*100/20)/100</f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4" t="s">
        <v>27</v>
      </c>
      <c r="AT12" s="71">
        <v>31</v>
      </c>
      <c r="AU12" s="70">
        <f t="shared" si="16"/>
        <v>2</v>
      </c>
      <c r="AV12" s="79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0" t="s">
        <v>27</v>
      </c>
      <c r="AX12" s="15">
        <f t="shared" ca="1" si="17"/>
        <v>20</v>
      </c>
      <c r="AY12" s="11">
        <f t="shared" ca="1" si="18"/>
        <v>2</v>
      </c>
      <c r="AZ12" s="81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0" t="s">
        <v>27</v>
      </c>
    </row>
    <row r="13" spans="1:53" ht="14.45" x14ac:dyDescent="0.35">
      <c r="A13" s="2"/>
      <c r="B13" s="2"/>
      <c r="C13" s="2"/>
      <c r="D13" s="26"/>
      <c r="E13" s="27">
        <f t="shared" si="24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4" t="s">
        <v>27</v>
      </c>
      <c r="AT13" s="71">
        <v>35</v>
      </c>
      <c r="AU13" s="70">
        <f t="shared" si="16"/>
        <v>12</v>
      </c>
      <c r="AV13" s="79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0" t="s">
        <v>27</v>
      </c>
      <c r="AX13" s="15">
        <f t="shared" ca="1" si="17"/>
        <v>1.5</v>
      </c>
      <c r="AY13" s="11">
        <f t="shared" ca="1" si="18"/>
        <v>12</v>
      </c>
      <c r="AZ13" s="81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0" t="s">
        <v>27</v>
      </c>
    </row>
    <row r="14" spans="1:53" ht="14.45" x14ac:dyDescent="0.35">
      <c r="A14" s="2"/>
      <c r="B14" s="2"/>
      <c r="C14" s="2"/>
      <c r="D14" s="26"/>
      <c r="E14" s="27">
        <f t="shared" si="24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4" t="s">
        <v>27</v>
      </c>
      <c r="AT14" s="71">
        <v>38</v>
      </c>
      <c r="AU14" s="70">
        <f t="shared" si="16"/>
        <v>17</v>
      </c>
      <c r="AV14" s="79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0" t="s">
        <v>27</v>
      </c>
    </row>
    <row r="15" spans="1:53" ht="14.45" x14ac:dyDescent="0.35">
      <c r="A15" s="2"/>
      <c r="B15" s="2"/>
      <c r="C15" s="2"/>
      <c r="D15" s="26"/>
      <c r="E15" s="27">
        <f t="shared" si="24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4" t="s">
        <v>27</v>
      </c>
      <c r="AT15" s="71">
        <v>37</v>
      </c>
      <c r="AU15" s="70">
        <f t="shared" si="16"/>
        <v>16</v>
      </c>
      <c r="AV15" s="79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0" t="s">
        <v>27</v>
      </c>
    </row>
    <row r="16" spans="1:53" ht="14.45" x14ac:dyDescent="0.35">
      <c r="A16" s="2"/>
      <c r="B16" s="2"/>
      <c r="C16" s="2"/>
      <c r="D16" s="26"/>
      <c r="E16" s="27">
        <f t="shared" si="24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4" t="s">
        <v>27</v>
      </c>
      <c r="AT16" s="71">
        <v>39</v>
      </c>
      <c r="AU16" s="70">
        <f t="shared" si="16"/>
        <v>19</v>
      </c>
      <c r="AV16" s="79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0" t="s">
        <v>27</v>
      </c>
    </row>
    <row r="17" spans="1:53" ht="14.45" x14ac:dyDescent="0.35">
      <c r="A17" s="2"/>
      <c r="B17" s="2"/>
      <c r="C17" s="2"/>
      <c r="D17" s="26"/>
      <c r="E17" s="27">
        <f t="shared" si="24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4" t="s">
        <v>27</v>
      </c>
      <c r="AT17" s="71">
        <v>33</v>
      </c>
      <c r="AU17" s="70">
        <f t="shared" si="16"/>
        <v>9</v>
      </c>
      <c r="AV17" s="79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0" t="s">
        <v>27</v>
      </c>
      <c r="AX17" s="15">
        <f t="shared" ca="1" si="17"/>
        <v>9</v>
      </c>
      <c r="AY17" s="11">
        <f t="shared" ca="1" si="18"/>
        <v>9</v>
      </c>
      <c r="AZ17" s="81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0" t="s">
        <v>27</v>
      </c>
    </row>
    <row r="18" spans="1:53" ht="14.45" x14ac:dyDescent="0.35">
      <c r="A18" s="2"/>
      <c r="B18" s="2"/>
      <c r="C18" s="2"/>
      <c r="D18" s="26"/>
      <c r="E18" s="27">
        <f t="shared" si="24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4" t="s">
        <v>27</v>
      </c>
      <c r="AT18" s="71">
        <v>34</v>
      </c>
      <c r="AU18" s="70">
        <f t="shared" si="16"/>
        <v>11</v>
      </c>
      <c r="AV18" s="79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0" t="s">
        <v>27</v>
      </c>
      <c r="AX18" s="15">
        <f t="shared" ca="1" si="17"/>
        <v>6</v>
      </c>
      <c r="AY18" s="11">
        <f t="shared" ca="1" si="18"/>
        <v>11</v>
      </c>
      <c r="AZ18" s="81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0" t="s">
        <v>27</v>
      </c>
    </row>
    <row r="19" spans="1:53" ht="14.45" x14ac:dyDescent="0.35">
      <c r="A19" s="2"/>
      <c r="B19" s="2"/>
      <c r="C19" s="2"/>
      <c r="D19" s="26"/>
      <c r="E19" s="27">
        <f t="shared" si="24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4" t="s">
        <v>27</v>
      </c>
      <c r="AT19" s="71">
        <v>35</v>
      </c>
      <c r="AU19" s="70">
        <f t="shared" si="16"/>
        <v>12</v>
      </c>
      <c r="AV19" s="79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0" t="s">
        <v>27</v>
      </c>
      <c r="AX19" s="15">
        <f t="shared" ca="1" si="17"/>
        <v>1.5</v>
      </c>
      <c r="AY19" s="11">
        <f t="shared" ca="1" si="18"/>
        <v>12</v>
      </c>
      <c r="AZ19" s="81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0" t="s">
        <v>27</v>
      </c>
    </row>
    <row r="20" spans="1:53" ht="14.45" x14ac:dyDescent="0.35">
      <c r="A20" s="2"/>
      <c r="B20" s="2"/>
      <c r="C20" s="2"/>
      <c r="D20" s="26"/>
      <c r="E20" s="27">
        <f t="shared" si="24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4" t="s">
        <v>27</v>
      </c>
      <c r="AT20" s="71">
        <v>38</v>
      </c>
      <c r="AU20" s="70">
        <f t="shared" si="16"/>
        <v>17</v>
      </c>
      <c r="AV20" s="79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0" t="s">
        <v>27</v>
      </c>
    </row>
    <row r="21" spans="1:53" ht="14.45" x14ac:dyDescent="0.35">
      <c r="A21" s="2"/>
      <c r="B21" s="2"/>
      <c r="C21" s="2"/>
      <c r="D21" s="26"/>
      <c r="E21" s="27">
        <f t="shared" si="24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4" t="s">
        <v>27</v>
      </c>
      <c r="AT21" s="71">
        <v>35</v>
      </c>
      <c r="AU21" s="70">
        <f t="shared" si="16"/>
        <v>12</v>
      </c>
      <c r="AV21" s="79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0" t="s">
        <v>27</v>
      </c>
      <c r="AX21" s="15">
        <f t="shared" ca="1" si="17"/>
        <v>1.5</v>
      </c>
      <c r="AY21" s="11">
        <f t="shared" ca="1" si="18"/>
        <v>12</v>
      </c>
      <c r="AZ21" s="81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0" t="s">
        <v>27</v>
      </c>
    </row>
    <row r="22" spans="1:53" ht="14.45" x14ac:dyDescent="0.35">
      <c r="A22" s="2"/>
      <c r="B22" s="2"/>
      <c r="C22" s="2"/>
      <c r="D22" s="26"/>
      <c r="E22" s="27">
        <f t="shared" si="24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4" t="s">
        <v>27</v>
      </c>
      <c r="AT22" s="71">
        <v>31</v>
      </c>
      <c r="AU22" s="70">
        <f t="shared" si="16"/>
        <v>2</v>
      </c>
      <c r="AV22" s="79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0" t="s">
        <v>27</v>
      </c>
      <c r="AX22" s="15">
        <f t="shared" ca="1" si="17"/>
        <v>20</v>
      </c>
      <c r="AY22" s="11">
        <f t="shared" ca="1" si="18"/>
        <v>2</v>
      </c>
      <c r="AZ22" s="81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0" t="s">
        <v>27</v>
      </c>
    </row>
    <row r="23" spans="1:53" ht="14.45" x14ac:dyDescent="0.35">
      <c r="A23" s="2"/>
      <c r="B23" s="2"/>
      <c r="C23" s="2"/>
      <c r="D23" s="26"/>
      <c r="E23" s="27">
        <f t="shared" si="24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4" t="s">
        <v>27</v>
      </c>
      <c r="AT23" s="71">
        <v>31</v>
      </c>
      <c r="AU23" s="70">
        <f t="shared" si="16"/>
        <v>2</v>
      </c>
      <c r="AV23" s="79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0" t="s">
        <v>27</v>
      </c>
      <c r="AX23" s="15">
        <f t="shared" ca="1" si="17"/>
        <v>20</v>
      </c>
      <c r="AY23" s="11">
        <f t="shared" ca="1" si="18"/>
        <v>2</v>
      </c>
      <c r="AZ23" s="81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5">(D25*100/20)/100</f>
        <v>0</v>
      </c>
      <c r="F25" s="26"/>
      <c r="G25" s="27">
        <f t="shared" ref="G25:G28" si="26">(F25*100/20)/100</f>
        <v>0</v>
      </c>
      <c r="H25" s="26"/>
      <c r="I25" s="27">
        <f t="shared" ref="I25:I28" si="27">(H25*100/20)/100</f>
        <v>0</v>
      </c>
      <c r="J25" s="26"/>
      <c r="K25" s="27">
        <f t="shared" ref="K25:K28" si="28">(J25*100/20)/100</f>
        <v>0</v>
      </c>
      <c r="L25" s="28" t="str">
        <f t="shared" si="0"/>
        <v/>
      </c>
      <c r="M25" s="29" t="str">
        <f t="shared" ref="M25:M28" si="29">IFERROR(RANK(L25,$L$5:$L$40,0),"")</f>
        <v/>
      </c>
      <c r="N25" s="74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5" t="s">
        <v>27</v>
      </c>
      <c r="P25" s="41"/>
      <c r="Q25" s="39">
        <f t="shared" ref="Q25:Q28" si="30">(P25*100/10)/100</f>
        <v>0</v>
      </c>
      <c r="R25" s="41"/>
      <c r="S25" s="39">
        <f t="shared" ref="S25:S28" si="31">(R25*100/10)/100</f>
        <v>0</v>
      </c>
      <c r="T25" s="41"/>
      <c r="U25" s="39">
        <f t="shared" ref="U25:U28" si="32">(T25*100/10)/100</f>
        <v>0</v>
      </c>
      <c r="V25" s="41"/>
      <c r="W25" s="39">
        <f t="shared" ref="W25:W28" si="33">(V25*100/10)/100</f>
        <v>0</v>
      </c>
      <c r="X25" s="38" t="str">
        <f t="shared" ref="X25:X28" si="34">IF(AND(P25="",R25="",T25="",V25=""),"",P25+R25+T25+V25)</f>
        <v/>
      </c>
      <c r="Y25" s="40" t="str">
        <f t="shared" ref="Y25:Y28" si="35">IFERROR(RANK(X25,$X$5:$X$40,0),"")</f>
        <v/>
      </c>
      <c r="Z25" s="76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2" t="s">
        <v>27</v>
      </c>
      <c r="AB25" s="49"/>
      <c r="AC25" s="50">
        <f t="shared" ref="AC25:AC28" si="36">(AB25*100/7)/100</f>
        <v>0</v>
      </c>
      <c r="AD25" s="49"/>
      <c r="AE25" s="52">
        <f t="shared" ref="AE25:AE28" si="37">(AD25*100/14)/100</f>
        <v>0</v>
      </c>
      <c r="AF25" s="53" t="str">
        <f t="shared" ref="AF25:AF28" si="38">IF(AND(AB25="",AD25=""),"",AB25+AD25)</f>
        <v/>
      </c>
      <c r="AG25" s="54" t="str">
        <f t="shared" ref="AG25:AG28" si="39">IFERROR(RANK(AF25,$AF$5:$AF$40,0),"")</f>
        <v/>
      </c>
      <c r="AH25" s="77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ref="AO25:AO28" si="40">IF(AM25&gt;10,0,(100-AM25*10)/100)</f>
        <v>1</v>
      </c>
      <c r="AP25" s="13" t="str">
        <f t="shared" ref="AP25:AP28" si="41">IF(AND(AJ25="",AM25=""),"",AK25+AN25)</f>
        <v/>
      </c>
      <c r="AQ25" s="63" t="str">
        <f t="shared" ref="AQ25:AQ28" si="42">IFERROR(RANK(AP25,$AP$5:$AP$40,0),"")</f>
        <v/>
      </c>
      <c r="AR25" s="78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4" t="s">
        <v>27</v>
      </c>
      <c r="AT25" s="71"/>
      <c r="AU25" s="70" t="str">
        <f t="shared" ref="AU25:AU28" si="43">IFERROR(RANK(AT25,$AT$5:$AT$40,1),"")</f>
        <v/>
      </c>
      <c r="AV25" s="79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5"/>
        <v>0</v>
      </c>
      <c r="F26" s="26"/>
      <c r="G26" s="27">
        <f t="shared" si="26"/>
        <v>0</v>
      </c>
      <c r="H26" s="26"/>
      <c r="I26" s="27">
        <f t="shared" si="27"/>
        <v>0</v>
      </c>
      <c r="J26" s="26"/>
      <c r="K26" s="27">
        <f t="shared" si="28"/>
        <v>0</v>
      </c>
      <c r="L26" s="28" t="str">
        <f t="shared" si="0"/>
        <v/>
      </c>
      <c r="M26" s="29" t="str">
        <f t="shared" si="29"/>
        <v/>
      </c>
      <c r="N26" s="74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5" t="s">
        <v>27</v>
      </c>
      <c r="P26" s="41"/>
      <c r="Q26" s="39">
        <f t="shared" si="30"/>
        <v>0</v>
      </c>
      <c r="R26" s="41"/>
      <c r="S26" s="39">
        <f t="shared" si="31"/>
        <v>0</v>
      </c>
      <c r="T26" s="41"/>
      <c r="U26" s="39">
        <f t="shared" si="32"/>
        <v>0</v>
      </c>
      <c r="V26" s="41"/>
      <c r="W26" s="39">
        <f t="shared" si="33"/>
        <v>0</v>
      </c>
      <c r="X26" s="38" t="str">
        <f t="shared" si="34"/>
        <v/>
      </c>
      <c r="Y26" s="40" t="str">
        <f t="shared" si="35"/>
        <v/>
      </c>
      <c r="Z26" s="76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2" t="s">
        <v>27</v>
      </c>
      <c r="AB26" s="49"/>
      <c r="AC26" s="50">
        <f t="shared" si="36"/>
        <v>0</v>
      </c>
      <c r="AD26" s="49"/>
      <c r="AE26" s="52">
        <f t="shared" si="37"/>
        <v>0</v>
      </c>
      <c r="AF26" s="53" t="str">
        <f t="shared" si="38"/>
        <v/>
      </c>
      <c r="AG26" s="54" t="str">
        <f t="shared" si="39"/>
        <v/>
      </c>
      <c r="AH26" s="77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40"/>
        <v>1</v>
      </c>
      <c r="AP26" s="13" t="str">
        <f t="shared" si="41"/>
        <v/>
      </c>
      <c r="AQ26" s="63" t="str">
        <f t="shared" si="42"/>
        <v/>
      </c>
      <c r="AR26" s="78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4" t="s">
        <v>27</v>
      </c>
      <c r="AT26" s="71"/>
      <c r="AU26" s="70" t="str">
        <f t="shared" si="43"/>
        <v/>
      </c>
      <c r="AV26" s="79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5"/>
        <v>0</v>
      </c>
      <c r="F27" s="26"/>
      <c r="G27" s="27">
        <f t="shared" si="26"/>
        <v>0</v>
      </c>
      <c r="H27" s="26"/>
      <c r="I27" s="27">
        <f t="shared" si="27"/>
        <v>0</v>
      </c>
      <c r="J27" s="26"/>
      <c r="K27" s="27">
        <f t="shared" si="28"/>
        <v>0</v>
      </c>
      <c r="L27" s="28" t="str">
        <f t="shared" si="0"/>
        <v/>
      </c>
      <c r="M27" s="29" t="str">
        <f t="shared" si="29"/>
        <v/>
      </c>
      <c r="N27" s="74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5" t="s">
        <v>27</v>
      </c>
      <c r="P27" s="41"/>
      <c r="Q27" s="39">
        <f t="shared" si="30"/>
        <v>0</v>
      </c>
      <c r="R27" s="41"/>
      <c r="S27" s="39">
        <f t="shared" si="31"/>
        <v>0</v>
      </c>
      <c r="T27" s="41"/>
      <c r="U27" s="39">
        <f t="shared" si="32"/>
        <v>0</v>
      </c>
      <c r="V27" s="41"/>
      <c r="W27" s="39">
        <f t="shared" si="33"/>
        <v>0</v>
      </c>
      <c r="X27" s="38" t="str">
        <f t="shared" si="34"/>
        <v/>
      </c>
      <c r="Y27" s="40" t="str">
        <f t="shared" si="35"/>
        <v/>
      </c>
      <c r="Z27" s="76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2" t="s">
        <v>27</v>
      </c>
      <c r="AB27" s="49"/>
      <c r="AC27" s="50">
        <f t="shared" si="36"/>
        <v>0</v>
      </c>
      <c r="AD27" s="49"/>
      <c r="AE27" s="52">
        <f t="shared" si="37"/>
        <v>0</v>
      </c>
      <c r="AF27" s="53" t="str">
        <f t="shared" si="38"/>
        <v/>
      </c>
      <c r="AG27" s="54" t="str">
        <f t="shared" si="39"/>
        <v/>
      </c>
      <c r="AH27" s="77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40"/>
        <v>1</v>
      </c>
      <c r="AP27" s="13" t="str">
        <f t="shared" si="41"/>
        <v/>
      </c>
      <c r="AQ27" s="63" t="str">
        <f t="shared" si="42"/>
        <v/>
      </c>
      <c r="AR27" s="78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4" t="s">
        <v>27</v>
      </c>
      <c r="AT27" s="71"/>
      <c r="AU27" s="70" t="str">
        <f t="shared" si="43"/>
        <v/>
      </c>
      <c r="AV27" s="79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5"/>
        <v>0</v>
      </c>
      <c r="F28" s="26"/>
      <c r="G28" s="27">
        <f t="shared" si="26"/>
        <v>0</v>
      </c>
      <c r="H28" s="26"/>
      <c r="I28" s="27">
        <f t="shared" si="27"/>
        <v>0</v>
      </c>
      <c r="J28" s="26"/>
      <c r="K28" s="27">
        <f t="shared" si="28"/>
        <v>0</v>
      </c>
      <c r="L28" s="28" t="str">
        <f t="shared" si="0"/>
        <v/>
      </c>
      <c r="M28" s="29" t="str">
        <f t="shared" si="29"/>
        <v/>
      </c>
      <c r="N28" s="74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5" t="s">
        <v>27</v>
      </c>
      <c r="P28" s="41"/>
      <c r="Q28" s="39">
        <f t="shared" si="30"/>
        <v>0</v>
      </c>
      <c r="R28" s="41"/>
      <c r="S28" s="39">
        <f t="shared" si="31"/>
        <v>0</v>
      </c>
      <c r="T28" s="41"/>
      <c r="U28" s="39">
        <f t="shared" si="32"/>
        <v>0</v>
      </c>
      <c r="V28" s="41"/>
      <c r="W28" s="39">
        <f t="shared" si="33"/>
        <v>0</v>
      </c>
      <c r="X28" s="38" t="str">
        <f t="shared" si="34"/>
        <v/>
      </c>
      <c r="Y28" s="40" t="str">
        <f t="shared" si="35"/>
        <v/>
      </c>
      <c r="Z28" s="76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2" t="s">
        <v>27</v>
      </c>
      <c r="AB28" s="49"/>
      <c r="AC28" s="50">
        <f t="shared" si="36"/>
        <v>0</v>
      </c>
      <c r="AD28" s="49"/>
      <c r="AE28" s="52">
        <f t="shared" si="37"/>
        <v>0</v>
      </c>
      <c r="AF28" s="53" t="str">
        <f t="shared" si="38"/>
        <v/>
      </c>
      <c r="AG28" s="54" t="str">
        <f t="shared" si="39"/>
        <v/>
      </c>
      <c r="AH28" s="77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40"/>
        <v>1</v>
      </c>
      <c r="AP28" s="13" t="str">
        <f t="shared" si="41"/>
        <v/>
      </c>
      <c r="AQ28" s="63" t="str">
        <f t="shared" si="42"/>
        <v/>
      </c>
      <c r="AR28" s="78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4" t="s">
        <v>27</v>
      </c>
      <c r="AT28" s="71"/>
      <c r="AU28" s="70" t="str">
        <f t="shared" si="43"/>
        <v/>
      </c>
      <c r="AV28" s="79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136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137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5.71093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138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5" sqref="F5"/>
    </sheetView>
  </sheetViews>
  <sheetFormatPr baseColWidth="10" defaultColWidth="11.42578125" defaultRowHeight="15" x14ac:dyDescent="0.25"/>
  <cols>
    <col min="2" max="2" width="30.42578125" customWidth="1"/>
    <col min="3" max="3" width="5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4" activePane="bottomLeft" state="frozen"/>
      <selection pane="bottomLeft" activeCell="F11" sqref="F11"/>
    </sheetView>
  </sheetViews>
  <sheetFormatPr baseColWidth="10" defaultColWidth="11.42578125" defaultRowHeight="15" x14ac:dyDescent="0.25"/>
  <cols>
    <col min="2" max="2" width="30.42578125" customWidth="1"/>
    <col min="3" max="3" width="5.8554687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140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workbookViewId="0">
      <selection activeCell="J25" sqref="J25"/>
    </sheetView>
  </sheetViews>
  <sheetFormatPr baseColWidth="10" defaultRowHeight="15" x14ac:dyDescent="0.25"/>
  <cols>
    <col min="2" max="2" width="22.7109375" customWidth="1"/>
  </cols>
  <sheetData>
    <row r="1" spans="1:2" x14ac:dyDescent="0.35">
      <c r="A1" s="20" t="s">
        <v>23</v>
      </c>
      <c r="B1" s="82" t="s">
        <v>109</v>
      </c>
    </row>
    <row r="2" spans="1:2" x14ac:dyDescent="0.35">
      <c r="A2" s="20">
        <v>1</v>
      </c>
      <c r="B2" s="20">
        <v>28</v>
      </c>
    </row>
    <row r="3" spans="1:2" x14ac:dyDescent="0.35">
      <c r="A3" s="20">
        <v>2</v>
      </c>
      <c r="B3" s="20">
        <v>26</v>
      </c>
    </row>
    <row r="4" spans="1:2" x14ac:dyDescent="0.35">
      <c r="A4" s="20">
        <v>3</v>
      </c>
      <c r="B4" s="20">
        <v>24</v>
      </c>
    </row>
    <row r="5" spans="1:2" x14ac:dyDescent="0.35">
      <c r="A5" s="20">
        <v>4</v>
      </c>
      <c r="B5" s="20">
        <v>22</v>
      </c>
    </row>
    <row r="6" spans="1:2" x14ac:dyDescent="0.35">
      <c r="A6" s="20">
        <v>5</v>
      </c>
      <c r="B6" s="20">
        <v>20</v>
      </c>
    </row>
    <row r="7" spans="1:2" x14ac:dyDescent="0.35">
      <c r="A7" s="20">
        <v>6</v>
      </c>
      <c r="B7" s="20">
        <v>18</v>
      </c>
    </row>
    <row r="8" spans="1:2" x14ac:dyDescent="0.35">
      <c r="A8" s="20">
        <v>7</v>
      </c>
      <c r="B8" s="20">
        <v>16</v>
      </c>
    </row>
    <row r="9" spans="1:2" x14ac:dyDescent="0.35">
      <c r="A9" s="20">
        <v>8</v>
      </c>
      <c r="B9" s="20">
        <v>14</v>
      </c>
    </row>
    <row r="10" spans="1:2" x14ac:dyDescent="0.35">
      <c r="A10" s="20">
        <v>9</v>
      </c>
      <c r="B10" s="20">
        <v>12</v>
      </c>
    </row>
    <row r="11" spans="1:2" x14ac:dyDescent="0.35">
      <c r="A11" s="20">
        <v>10</v>
      </c>
      <c r="B11" s="20">
        <v>10</v>
      </c>
    </row>
    <row r="12" spans="1:2" x14ac:dyDescent="0.35">
      <c r="A12" s="20">
        <v>11</v>
      </c>
      <c r="B12" s="20">
        <v>8</v>
      </c>
    </row>
    <row r="13" spans="1:2" x14ac:dyDescent="0.35">
      <c r="A13" s="20">
        <v>12</v>
      </c>
      <c r="B13" s="20">
        <v>6</v>
      </c>
    </row>
    <row r="14" spans="1:2" x14ac:dyDescent="0.35">
      <c r="A14" s="20">
        <v>13</v>
      </c>
      <c r="B14" s="20">
        <v>4</v>
      </c>
    </row>
    <row r="15" spans="1:2" x14ac:dyDescent="0.35">
      <c r="A15" s="20">
        <v>14</v>
      </c>
      <c r="B15" s="20">
        <v>2</v>
      </c>
    </row>
    <row r="16" spans="1:2" x14ac:dyDescent="0.35">
      <c r="A16" s="20">
        <v>15</v>
      </c>
      <c r="B16" s="20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D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customWidth="1"/>
    <col min="3" max="3" width="3" hidden="1" customWidth="1"/>
    <col min="4" max="4" width="24.85546875" bestFit="1" customWidth="1"/>
    <col min="5" max="5" width="9.42578125" customWidth="1"/>
    <col min="6" max="25" width="7.28515625" style="6" customWidth="1"/>
    <col min="26" max="26" width="15.5703125" style="6" customWidth="1"/>
    <col min="27" max="27" width="14.42578125" style="6" customWidth="1"/>
    <col min="29" max="29" width="5" customWidth="1"/>
  </cols>
  <sheetData>
    <row r="1" spans="1:28" ht="36" customHeight="1" x14ac:dyDescent="0.25">
      <c r="D1" s="194" t="s">
        <v>158</v>
      </c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  <c r="P1" s="194"/>
      <c r="Q1" s="194"/>
      <c r="R1" s="194"/>
      <c r="S1" s="194"/>
      <c r="T1" s="194"/>
      <c r="U1" s="194"/>
      <c r="V1" s="194"/>
      <c r="W1" s="194"/>
      <c r="X1" s="194"/>
      <c r="Y1" s="194"/>
      <c r="Z1" s="194"/>
      <c r="AA1" s="117"/>
    </row>
    <row r="2" spans="1:28" ht="25.5" customHeight="1" x14ac:dyDescent="0.25"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  <c r="W2" s="194"/>
      <c r="X2" s="194"/>
      <c r="Y2" s="194"/>
      <c r="Z2" s="194"/>
      <c r="AA2" s="117"/>
    </row>
    <row r="3" spans="1:28" ht="34.5" customHeight="1" x14ac:dyDescent="0.25">
      <c r="A3" s="191" t="s">
        <v>142</v>
      </c>
      <c r="B3" s="191" t="s">
        <v>142</v>
      </c>
      <c r="D3" s="195"/>
      <c r="E3" s="196"/>
      <c r="F3" s="192" t="s">
        <v>124</v>
      </c>
      <c r="G3" s="193"/>
      <c r="H3" s="192" t="s">
        <v>125</v>
      </c>
      <c r="I3" s="193"/>
      <c r="J3" s="192" t="s">
        <v>126</v>
      </c>
      <c r="K3" s="193"/>
      <c r="L3" s="192" t="s">
        <v>127</v>
      </c>
      <c r="M3" s="193"/>
      <c r="N3" s="192" t="s">
        <v>128</v>
      </c>
      <c r="O3" s="193"/>
      <c r="P3" s="192" t="s">
        <v>129</v>
      </c>
      <c r="Q3" s="193"/>
      <c r="R3" s="192" t="s">
        <v>130</v>
      </c>
      <c r="S3" s="193"/>
      <c r="T3" s="192" t="s">
        <v>131</v>
      </c>
      <c r="U3" s="193"/>
      <c r="V3" s="192" t="s">
        <v>132</v>
      </c>
      <c r="W3" s="193"/>
      <c r="X3" s="192" t="s">
        <v>133</v>
      </c>
      <c r="Y3" s="193"/>
      <c r="Z3" s="89" t="s">
        <v>143</v>
      </c>
      <c r="AA3" s="117"/>
    </row>
    <row r="4" spans="1:28" ht="33.75" customHeight="1" x14ac:dyDescent="0.25">
      <c r="A4" s="191"/>
      <c r="B4" s="191"/>
      <c r="D4" s="3"/>
      <c r="E4" s="5"/>
      <c r="F4" s="83" t="s">
        <v>23</v>
      </c>
      <c r="G4" s="84" t="s">
        <v>24</v>
      </c>
      <c r="H4" s="83" t="s">
        <v>23</v>
      </c>
      <c r="I4" s="84" t="s">
        <v>24</v>
      </c>
      <c r="J4" s="83" t="s">
        <v>23</v>
      </c>
      <c r="K4" s="84" t="s">
        <v>24</v>
      </c>
      <c r="L4" s="83" t="s">
        <v>23</v>
      </c>
      <c r="M4" s="84" t="s">
        <v>24</v>
      </c>
      <c r="N4" s="83" t="s">
        <v>23</v>
      </c>
      <c r="O4" s="84" t="s">
        <v>24</v>
      </c>
      <c r="P4" s="83" t="s">
        <v>23</v>
      </c>
      <c r="Q4" s="84" t="s">
        <v>24</v>
      </c>
      <c r="R4" s="83" t="s">
        <v>23</v>
      </c>
      <c r="S4" s="84" t="s">
        <v>24</v>
      </c>
      <c r="T4" s="83" t="s">
        <v>23</v>
      </c>
      <c r="U4" s="84" t="s">
        <v>24</v>
      </c>
      <c r="V4" s="83" t="s">
        <v>23</v>
      </c>
      <c r="W4" s="84" t="s">
        <v>24</v>
      </c>
      <c r="X4" s="83" t="s">
        <v>23</v>
      </c>
      <c r="Y4" s="84" t="s">
        <v>24</v>
      </c>
      <c r="Z4" s="72" t="s">
        <v>24</v>
      </c>
      <c r="AA4" s="117"/>
    </row>
    <row r="5" spans="1:28" s="99" customFormat="1" ht="18.75" hidden="1" customHeight="1" x14ac:dyDescent="0.35">
      <c r="A5" s="116">
        <f t="shared" ref="A5" ca="1" si="0">RANK(AA5,$AA$5:$AA$18)</f>
        <v>5</v>
      </c>
      <c r="B5" s="120">
        <f t="shared" ref="B5" ca="1" si="1">RANK(AB5,$AB$5:$AB$18)</f>
        <v>5</v>
      </c>
      <c r="C5" s="98">
        <v>1</v>
      </c>
      <c r="D5" s="95" t="str">
        <f>IF('LISTING EQUIPES'!B2="","",'LISTING EQUIPES'!B2)</f>
        <v>ECOLE DE L'AIR</v>
      </c>
      <c r="E5" s="95">
        <v>1</v>
      </c>
      <c r="F5" s="112">
        <f ca="1">IF(ISERROR(VLOOKUP(E5,'ETAPE 1'!$C$3:$K$16,7,0)),"",VLOOKUP(E5,'ETAPE 1'!$C$3:$K$16,7,0))</f>
        <v>4</v>
      </c>
      <c r="G5" s="113">
        <f ca="1">IF(ISERROR(VLOOKUP(E5,'ETAPE 1'!$C$3:$K$16,8,0)),"",VLOOKUP(E5,'ETAPE 1'!$C$3:$K$16,8,0))</f>
        <v>2</v>
      </c>
      <c r="H5" s="112">
        <f ca="1">IF(ISERROR(VLOOKUP(E5,'ETAPE 2'!$C$3:$K$16,7,0)),"",VLOOKUP(E5,'ETAPE 2'!$C$3:$K$16,7,0))</f>
        <v>2</v>
      </c>
      <c r="I5" s="113">
        <f ca="1">IF(ISERROR(VLOOKUP(E5,'ETAPE 2'!$C$3:$K$16,8,0)),"",VLOOKUP(E5,'ETAPE 2'!$C$3:$K$16,8,0))</f>
        <v>6</v>
      </c>
      <c r="J5" s="112">
        <f ca="1">IF(ISERROR(VLOOKUP(E5,'ETAPE 3'!$C$3:$K$16,7,0)),"",VLOOKUP(E5,'ETAPE 3'!$C$3:$K$16,7,0))</f>
        <v>6</v>
      </c>
      <c r="K5" s="113">
        <f ca="1">IF(ISERROR(VLOOKUP(E5,'ETAPE 3'!$C$3:$K$16,8,0)),"",VLOOKUP(E5,'ETAPE 3'!$C$3:$K$16,8,0))</f>
        <v>4</v>
      </c>
      <c r="L5" s="112">
        <f ca="1">IF(ISERROR(VLOOKUP(E5,'ETAPE 4'!$C$3:$K$16,7,0)),"",VLOOKUP(E5,'ETAPE 4'!$C$3:$K$16,7,0))</f>
        <v>5</v>
      </c>
      <c r="M5" s="113">
        <f ca="1">IF(ISERROR(VLOOKUP(E5,'ETAPE 4'!$C$3:$K$16,8,0)),"",VLOOKUP(E5,'ETAPE 4'!$C$3:$K$16,8,0))</f>
        <v>6</v>
      </c>
      <c r="N5" s="112" t="str">
        <f>IF(ISERROR(VLOOKUP(E5,'ETAPE 5'!$C$3:$K$16,7,0)),"",VLOOKUP(E5,'ETAPE 5'!$C$3:$K$16,7,0))</f>
        <v/>
      </c>
      <c r="O5" s="113" t="str">
        <f ca="1">IF(ISERROR(VLOOKUP(E5,'ETAPE 5'!$C$3:$K$16,8,0)),"",VLOOKUP(E5,'ETAPE 5'!$C$3:$K$16,8,0))</f>
        <v>0</v>
      </c>
      <c r="P5" s="112" t="str">
        <f>IF(ISERROR(VLOOKUP(E5,'ETAPE 6'!$C$3:$K$16,7,0)),"",VLOOKUP(E5,'ETAPE 6'!$C$3:$K$16,7,0))</f>
        <v/>
      </c>
      <c r="Q5" s="113" t="str">
        <f ca="1">IF(ISERROR(VLOOKUP(E5,'ETAPE 6'!$C$3:$K$16,8,0)),"",VLOOKUP(E5,'ETAPE 6'!$C$3:$K$16,8,0))</f>
        <v>0</v>
      </c>
      <c r="R5" s="112" t="str">
        <f>IF(ISERROR(VLOOKUP(E5,'ETAPE 7'!$C$3:$K$16,7,0)),"",VLOOKUP(E5,'ETAPE 7'!$C$3:$K$16,7,0))</f>
        <v/>
      </c>
      <c r="S5" s="113" t="str">
        <f ca="1">IF(ISERROR(VLOOKUP(E5,'ETAPE 7'!$C$3:$K$16,8,0)),"",VLOOKUP(E5,'ETAPE 7'!$C$3:$K$16,8,0))</f>
        <v>0</v>
      </c>
      <c r="T5" s="112" t="str">
        <f>IF(ISERROR(VLOOKUP(E5,'ETAPE 8'!$C$3:$K$16,7,0)),"",VLOOKUP(E5,'ETAPE 8'!$C$3:$K$16,7,0))</f>
        <v/>
      </c>
      <c r="U5" s="113" t="str">
        <f ca="1">IF(ISERROR(VLOOKUP(E5,'ETAPE 8'!$C$3:$K$16,8,0)),"",VLOOKUP(E5,'ETAPE 8'!$C$3:$K$16,8,0))</f>
        <v>0</v>
      </c>
      <c r="V5" s="112" t="str">
        <f>IF(ISERROR(VLOOKUP(E5,'ETAPE 9'!$C$3:$K$16,7,0)),"",VLOOKUP(E5,'ETAPE 9'!$C$3:$K$16,7,0))</f>
        <v/>
      </c>
      <c r="W5" s="113" t="str">
        <f ca="1">IF(ISERROR(VLOOKUP(E5,'ETAPE 9'!$C$3:$K$16,8,0)),"",VLOOKUP(E5,'ETAPE 9'!$C$3:$K$16,8,0))</f>
        <v>0</v>
      </c>
      <c r="X5" s="112" t="str">
        <f>IF(ISERROR(VLOOKUP(E5,'ETAPE 10'!$C$3:$K$16,7,0)),"",VLOOKUP(E5,'ETAPE 10'!$C$3:$K$16,7,0))</f>
        <v/>
      </c>
      <c r="Y5" s="113" t="str">
        <f ca="1">IF(ISERROR(VLOOKUP(E5,'ETAPE 10'!$C$3:$K$16,8,0)),"",VLOOKUP(E5,'ETAPE 10'!$C$3:$K$16,8,0))</f>
        <v>0</v>
      </c>
      <c r="Z5" s="92">
        <f ca="1">SUM(G5+I5+K5+M5+O5+Q5+S5+U5+W5+Y5)</f>
        <v>18</v>
      </c>
      <c r="AA5" s="118">
        <f ca="1">$Z5</f>
        <v>18</v>
      </c>
      <c r="AB5" s="119">
        <f t="shared" ref="AB5:AB17" ca="1" si="2">IF(D5="",-1000,0)+$Z5+C5/100</f>
        <v>18.010000000000002</v>
      </c>
    </row>
    <row r="6" spans="1:28" s="99" customFormat="1" ht="18.75" hidden="1" customHeight="1" x14ac:dyDescent="0.35">
      <c r="A6" s="116">
        <f ca="1">RANK(AA6,$AA$5:$AA$18)</f>
        <v>10</v>
      </c>
      <c r="B6" s="120">
        <f ca="1">RANK(AB6,$AB$5:$AB$18)</f>
        <v>10</v>
      </c>
      <c r="C6" s="98">
        <v>2</v>
      </c>
      <c r="D6" s="95" t="str">
        <f>IF('LISTING EQUIPES'!B3="","",'LISTING EQUIPES'!B3)</f>
        <v>TRAINING GOLF CENTER AIX MARSEILLE</v>
      </c>
      <c r="E6" s="100">
        <v>2</v>
      </c>
      <c r="F6" s="112">
        <f ca="1">IF(ISERROR(VLOOKUP(E6,'ETAPE 1'!$C$3:$K$16,7,0)),"",VLOOKUP(E6,'ETAPE 1'!$C$3:$K$16,7,0))</f>
        <v>5</v>
      </c>
      <c r="G6" s="113">
        <f ca="1">IF(ISERROR(VLOOKUP(E6,'ETAPE 1'!$C$3:$K$16,8,0)),"",VLOOKUP(E6,'ETAPE 1'!$C$3:$K$16,8,0))</f>
        <v>0</v>
      </c>
      <c r="H6" s="112" t="str">
        <f>IF(ISERROR(VLOOKUP(E6,'ETAPE 2'!$C$3:$K$16,7,0)),"",VLOOKUP(E6,'ETAPE 2'!$C$3:$K$16,7,0))</f>
        <v/>
      </c>
      <c r="I6" s="113" t="str">
        <f ca="1">IF(ISERROR(VLOOKUP(E6,'ETAPE 2'!$C$3:$K$16,8,0)),"",VLOOKUP(E6,'ETAPE 2'!$C$3:$K$16,8,0))</f>
        <v>0</v>
      </c>
      <c r="J6" s="112" t="str">
        <f>IF(ISERROR(VLOOKUP(E6,'ETAPE 3'!$C$3:$K$16,7,0)),"",VLOOKUP(E6,'ETAPE 3'!$C$3:$K$16,7,0))</f>
        <v/>
      </c>
      <c r="K6" s="113" t="str">
        <f ca="1">IF(ISERROR(VLOOKUP(E6,'ETAPE 3'!$C$3:$K$16,8,0)),"",VLOOKUP(E6,'ETAPE 3'!$C$3:$K$16,8,0))</f>
        <v>0</v>
      </c>
      <c r="L6" s="112" t="str">
        <f>IF(ISERROR(VLOOKUP(E6,'ETAPE 4'!$C$3:$K$16,7,0)),"",VLOOKUP(E6,'ETAPE 4'!$C$3:$K$16,7,0))</f>
        <v/>
      </c>
      <c r="M6" s="113" t="str">
        <f ca="1">IF(ISERROR(VLOOKUP(E6,'ETAPE 4'!$C$3:$K$16,8,0)),"",VLOOKUP(E6,'ETAPE 4'!$C$3:$K$16,8,0))</f>
        <v>0</v>
      </c>
      <c r="N6" s="112" t="str">
        <f>IF(ISERROR(VLOOKUP(E6,'ETAPE 5'!$C$3:$K$16,7,0)),"",VLOOKUP(E6,'ETAPE 5'!$C$3:$K$16,7,0))</f>
        <v/>
      </c>
      <c r="O6" s="113" t="str">
        <f ca="1">IF(ISERROR(VLOOKUP(E6,'ETAPE 5'!$C$3:$K$16,8,0)),"",VLOOKUP(E6,'ETAPE 5'!$C$3:$K$16,8,0))</f>
        <v>0</v>
      </c>
      <c r="P6" s="112" t="str">
        <f>IF(ISERROR(VLOOKUP(E6,'ETAPE 6'!$C$3:$K$16,7,0)),"",VLOOKUP(E6,'ETAPE 6'!$C$3:$K$16,7,0))</f>
        <v/>
      </c>
      <c r="Q6" s="113" t="str">
        <f ca="1">IF(ISERROR(VLOOKUP(E6,'ETAPE 6'!$C$3:$K$16,8,0)),"",VLOOKUP(E6,'ETAPE 6'!$C$3:$K$16,8,0))</f>
        <v>0</v>
      </c>
      <c r="R6" s="112" t="str">
        <f>IF(ISERROR(VLOOKUP(E6,'ETAPE 7'!$C$3:$K$16,7,0)),"",VLOOKUP(E6,'ETAPE 7'!$C$3:$K$16,7,0))</f>
        <v/>
      </c>
      <c r="S6" s="113" t="str">
        <f ca="1">IF(ISERROR(VLOOKUP(E6,'ETAPE 7'!$C$3:$K$16,8,0)),"",VLOOKUP(E6,'ETAPE 7'!$C$3:$K$16,8,0))</f>
        <v>0</v>
      </c>
      <c r="T6" s="112" t="str">
        <f>IF(ISERROR(VLOOKUP(E6,'ETAPE 8'!$C$3:$K$16,7,0)),"",VLOOKUP(E6,'ETAPE 8'!$C$3:$K$16,7,0))</f>
        <v/>
      </c>
      <c r="U6" s="113" t="str">
        <f ca="1">IF(ISERROR(VLOOKUP(E6,'ETAPE 8'!$C$3:$K$16,8,0)),"",VLOOKUP(E6,'ETAPE 8'!$C$3:$K$16,8,0))</f>
        <v>0</v>
      </c>
      <c r="V6" s="112" t="str">
        <f>IF(ISERROR(VLOOKUP(E6,'ETAPE 9'!$C$3:$K$16,7,0)),"",VLOOKUP(E6,'ETAPE 9'!$C$3:$K$16,7,0))</f>
        <v/>
      </c>
      <c r="W6" s="113" t="str">
        <f ca="1">IF(ISERROR(VLOOKUP(E6,'ETAPE 9'!$C$3:$K$16,8,0)),"",VLOOKUP(E6,'ETAPE 9'!$C$3:$K$16,8,0))</f>
        <v>0</v>
      </c>
      <c r="X6" s="112" t="str">
        <f>IF(ISERROR(VLOOKUP(E6,'ETAPE 10'!$C$3:$K$16,7,0)),"",VLOOKUP(E6,'ETAPE 10'!$C$3:$K$16,7,0))</f>
        <v/>
      </c>
      <c r="Y6" s="113" t="str">
        <f ca="1">IF(ISERROR(VLOOKUP(E6,'ETAPE 10'!$C$3:$K$16,8,0)),"",VLOOKUP(E6,'ETAPE 10'!$C$3:$K$16,8,0))</f>
        <v>0</v>
      </c>
      <c r="Z6" s="92">
        <f t="shared" ref="Z6:Z18" ca="1" si="3">SUM(G6+I6+K6+M6+O6+Q6+S6+U6+W6+Y6)</f>
        <v>0</v>
      </c>
      <c r="AA6" s="118">
        <f t="shared" ref="AA6:AA18" ca="1" si="4">$Z6</f>
        <v>0</v>
      </c>
      <c r="AB6" s="119">
        <f t="shared" ca="1" si="2"/>
        <v>0.02</v>
      </c>
    </row>
    <row r="7" spans="1:28" s="99" customFormat="1" ht="18.75" hidden="1" customHeight="1" x14ac:dyDescent="0.35">
      <c r="A7" s="116">
        <f t="shared" ref="A7:A18" ca="1" si="5">RANK(AA7,$AA$5:$AA$18)</f>
        <v>2</v>
      </c>
      <c r="B7" s="120">
        <f t="shared" ref="B7:B18" ca="1" si="6">RANK(AB7,$AB$5:$AB$18)</f>
        <v>3</v>
      </c>
      <c r="C7" s="98">
        <v>3</v>
      </c>
      <c r="D7" s="95" t="str">
        <f>IF('LISTING EQUIPES'!B4="","",'LISTING EQUIPES'!B4)</f>
        <v>AIX GOLF</v>
      </c>
      <c r="E7" s="95">
        <v>3</v>
      </c>
      <c r="F7" s="112">
        <f ca="1">IF(ISERROR(VLOOKUP(E7,'ETAPE 1'!$C$3:$K$16,7,0)),"",VLOOKUP(E7,'ETAPE 1'!$C$3:$K$16,7,0))</f>
        <v>2</v>
      </c>
      <c r="G7" s="113">
        <f ca="1">IF(ISERROR(VLOOKUP(E7,'ETAPE 1'!$C$3:$K$16,8,0)),"",VLOOKUP(E7,'ETAPE 1'!$C$3:$K$16,8,0))</f>
        <v>6</v>
      </c>
      <c r="H7" s="112" t="str">
        <f>IF(ISERROR(VLOOKUP(E7,'ETAPE 2'!$C$3:$K$16,7,0)),"",VLOOKUP(E7,'ETAPE 2'!$C$3:$K$16,7,0))</f>
        <v/>
      </c>
      <c r="I7" s="113" t="str">
        <f ca="1">IF(ISERROR(VLOOKUP(E7,'ETAPE 2'!$C$3:$K$16,8,0)),"",VLOOKUP(E7,'ETAPE 2'!$C$3:$K$16,8,0))</f>
        <v>0</v>
      </c>
      <c r="J7" s="112">
        <f ca="1">IF(ISERROR(VLOOKUP(E7,'ETAPE 3'!$C$3:$K$16,7,0)),"",VLOOKUP(E7,'ETAPE 3'!$C$3:$K$16,7,0))</f>
        <v>3</v>
      </c>
      <c r="K7" s="113">
        <f ca="1">IF(ISERROR(VLOOKUP(E7,'ETAPE 3'!$C$3:$K$16,8,0)),"",VLOOKUP(E7,'ETAPE 3'!$C$3:$K$16,8,0))</f>
        <v>10</v>
      </c>
      <c r="L7" s="112">
        <f ca="1">IF(ISERROR(VLOOKUP(E7,'ETAPE 4'!$C$3:$K$16,7,0)),"",VLOOKUP(E7,'ETAPE 4'!$C$3:$K$16,7,0))</f>
        <v>2</v>
      </c>
      <c r="M7" s="113">
        <f ca="1">IF(ISERROR(VLOOKUP(E7,'ETAPE 4'!$C$3:$K$16,8,0)),"",VLOOKUP(E7,'ETAPE 4'!$C$3:$K$16,8,0))</f>
        <v>12</v>
      </c>
      <c r="N7" s="112" t="str">
        <f>IF(ISERROR(VLOOKUP(E7,'ETAPE 5'!$C$3:$K$16,7,0)),"",VLOOKUP(E7,'ETAPE 5'!$C$3:$K$16,7,0))</f>
        <v/>
      </c>
      <c r="O7" s="113" t="str">
        <f ca="1">IF(ISERROR(VLOOKUP(E7,'ETAPE 5'!$C$3:$K$16,8,0)),"",VLOOKUP(E7,'ETAPE 5'!$C$3:$K$16,8,0))</f>
        <v>0</v>
      </c>
      <c r="P7" s="112" t="str">
        <f>IF(ISERROR(VLOOKUP(E7,'ETAPE 6'!$C$3:$K$16,7,0)),"",VLOOKUP(E7,'ETAPE 6'!$C$3:$K$16,7,0))</f>
        <v/>
      </c>
      <c r="Q7" s="113" t="str">
        <f ca="1">IF(ISERROR(VLOOKUP(E7,'ETAPE 6'!$C$3:$K$16,8,0)),"",VLOOKUP(E7,'ETAPE 6'!$C$3:$K$16,8,0))</f>
        <v>0</v>
      </c>
      <c r="R7" s="112" t="str">
        <f>IF(ISERROR(VLOOKUP(E7,'ETAPE 7'!$C$3:$K$16,7,0)),"",VLOOKUP(E7,'ETAPE 7'!$C$3:$K$16,7,0))</f>
        <v/>
      </c>
      <c r="S7" s="113" t="str">
        <f ca="1">IF(ISERROR(VLOOKUP(E7,'ETAPE 7'!$C$3:$K$16,8,0)),"",VLOOKUP(E7,'ETAPE 7'!$C$3:$K$16,8,0))</f>
        <v>0</v>
      </c>
      <c r="T7" s="112" t="str">
        <f>IF(ISERROR(VLOOKUP(E7,'ETAPE 8'!$C$3:$K$16,7,0)),"",VLOOKUP(E7,'ETAPE 8'!$C$3:$K$16,7,0))</f>
        <v/>
      </c>
      <c r="U7" s="113" t="str">
        <f ca="1">IF(ISERROR(VLOOKUP(E7,'ETAPE 8'!$C$3:$K$16,8,0)),"",VLOOKUP(E7,'ETAPE 8'!$C$3:$K$16,8,0))</f>
        <v>0</v>
      </c>
      <c r="V7" s="112" t="str">
        <f>IF(ISERROR(VLOOKUP(E7,'ETAPE 9'!$C$3:$K$16,7,0)),"",VLOOKUP(E7,'ETAPE 9'!$C$3:$K$16,7,0))</f>
        <v/>
      </c>
      <c r="W7" s="113" t="str">
        <f ca="1">IF(ISERROR(VLOOKUP(E7,'ETAPE 9'!$C$3:$K$16,8,0)),"",VLOOKUP(E7,'ETAPE 9'!$C$3:$K$16,8,0))</f>
        <v>0</v>
      </c>
      <c r="X7" s="112" t="str">
        <f>IF(ISERROR(VLOOKUP(E7,'ETAPE 10'!$C$3:$K$16,7,0)),"",VLOOKUP(E7,'ETAPE 10'!$C$3:$K$16,7,0))</f>
        <v/>
      </c>
      <c r="Y7" s="113" t="str">
        <f ca="1">IF(ISERROR(VLOOKUP(E7,'ETAPE 10'!$C$3:$K$16,8,0)),"",VLOOKUP(E7,'ETAPE 10'!$C$3:$K$16,8,0))</f>
        <v>0</v>
      </c>
      <c r="Z7" s="92">
        <f t="shared" ca="1" si="3"/>
        <v>28</v>
      </c>
      <c r="AA7" s="118">
        <f t="shared" ca="1" si="4"/>
        <v>28</v>
      </c>
      <c r="AB7" s="119">
        <f t="shared" ca="1" si="2"/>
        <v>28.03</v>
      </c>
    </row>
    <row r="8" spans="1:28" s="99" customFormat="1" ht="18.75" hidden="1" customHeight="1" x14ac:dyDescent="0.35">
      <c r="A8" s="116">
        <f t="shared" ca="1" si="5"/>
        <v>2</v>
      </c>
      <c r="B8" s="120">
        <f t="shared" ca="1" si="6"/>
        <v>2</v>
      </c>
      <c r="C8" s="98">
        <v>4</v>
      </c>
      <c r="D8" s="95" t="str">
        <f>IF('LISTING EQUIPES'!B5="","",'LISTING EQUIPES'!B5)</f>
        <v>BASTIDE DE LA SALETTE</v>
      </c>
      <c r="E8" s="95">
        <v>4</v>
      </c>
      <c r="F8" s="112">
        <f ca="1">IF(ISERROR(VLOOKUP(E8,'ETAPE 1'!$C$3:$K$16,7,0)),"",VLOOKUP(E8,'ETAPE 1'!$C$3:$K$16,7,0))</f>
        <v>1</v>
      </c>
      <c r="G8" s="113">
        <f ca="1">IF(ISERROR(VLOOKUP(E8,'ETAPE 1'!$C$3:$K$16,8,0)),"",VLOOKUP(E8,'ETAPE 1'!$C$3:$K$16,8,0))</f>
        <v>8</v>
      </c>
      <c r="H8" s="112" t="str">
        <f>IF(ISERROR(VLOOKUP(E8,'ETAPE 2'!$C$3:$K$16,7,0)),"",VLOOKUP(E8,'ETAPE 2'!$C$3:$K$16,7,0))</f>
        <v/>
      </c>
      <c r="I8" s="113" t="str">
        <f ca="1">IF(ISERROR(VLOOKUP(E8,'ETAPE 2'!$C$3:$K$16,8,0)),"",VLOOKUP(E8,'ETAPE 2'!$C$3:$K$16,8,0))</f>
        <v>0</v>
      </c>
      <c r="J8" s="112">
        <f ca="1">IF(ISERROR(VLOOKUP(E8,'ETAPE 3'!$C$3:$K$16,7,0)),"",VLOOKUP(E8,'ETAPE 3'!$C$3:$K$16,7,0))</f>
        <v>2</v>
      </c>
      <c r="K8" s="113">
        <f ca="1">IF(ISERROR(VLOOKUP(E8,'ETAPE 3'!$C$3:$K$16,8,0)),"",VLOOKUP(E8,'ETAPE 3'!$C$3:$K$16,8,0))</f>
        <v>12</v>
      </c>
      <c r="L8" s="112">
        <f ca="1">IF(ISERROR(VLOOKUP(E8,'ETAPE 4'!$C$3:$K$16,7,0)),"",VLOOKUP(E8,'ETAPE 4'!$C$3:$K$16,7,0))</f>
        <v>4</v>
      </c>
      <c r="M8" s="113">
        <f ca="1">IF(ISERROR(VLOOKUP(E8,'ETAPE 4'!$C$3:$K$16,8,0)),"",VLOOKUP(E8,'ETAPE 4'!$C$3:$K$16,8,0))</f>
        <v>8</v>
      </c>
      <c r="N8" s="112" t="str">
        <f>IF(ISERROR(VLOOKUP(E8,'ETAPE 5'!$C$3:$K$16,7,0)),"",VLOOKUP(E8,'ETAPE 5'!$C$3:$K$16,7,0))</f>
        <v/>
      </c>
      <c r="O8" s="113" t="str">
        <f ca="1">IF(ISERROR(VLOOKUP(E8,'ETAPE 5'!$C$3:$K$16,8,0)),"",VLOOKUP(E8,'ETAPE 5'!$C$3:$K$16,8,0))</f>
        <v>0</v>
      </c>
      <c r="P8" s="112" t="str">
        <f>IF(ISERROR(VLOOKUP(E8,'ETAPE 6'!$C$3:$K$16,7,0)),"",VLOOKUP(E8,'ETAPE 6'!$C$3:$K$16,7,0))</f>
        <v/>
      </c>
      <c r="Q8" s="113" t="str">
        <f ca="1">IF(ISERROR(VLOOKUP(E8,'ETAPE 6'!$C$3:$K$16,8,0)),"",VLOOKUP(E8,'ETAPE 6'!$C$3:$K$16,8,0))</f>
        <v>0</v>
      </c>
      <c r="R8" s="112" t="str">
        <f>IF(ISERROR(VLOOKUP(E8,'ETAPE 7'!$C$3:$K$16,7,0)),"",VLOOKUP(E8,'ETAPE 7'!$C$3:$K$16,7,0))</f>
        <v/>
      </c>
      <c r="S8" s="113" t="str">
        <f ca="1">IF(ISERROR(VLOOKUP(E8,'ETAPE 7'!$C$3:$K$16,8,0)),"",VLOOKUP(E8,'ETAPE 7'!$C$3:$K$16,8,0))</f>
        <v>0</v>
      </c>
      <c r="T8" s="112" t="str">
        <f>IF(ISERROR(VLOOKUP(E8,'ETAPE 8'!$C$3:$K$16,7,0)),"",VLOOKUP(E8,'ETAPE 8'!$C$3:$K$16,7,0))</f>
        <v/>
      </c>
      <c r="U8" s="113" t="str">
        <f ca="1">IF(ISERROR(VLOOKUP(E8,'ETAPE 8'!$C$3:$K$16,8,0)),"",VLOOKUP(E8,'ETAPE 8'!$C$3:$K$16,8,0))</f>
        <v>0</v>
      </c>
      <c r="V8" s="112" t="str">
        <f>IF(ISERROR(VLOOKUP(E8,'ETAPE 9'!$C$3:$K$16,7,0)),"",VLOOKUP(E8,'ETAPE 9'!$C$3:$K$16,7,0))</f>
        <v/>
      </c>
      <c r="W8" s="113" t="str">
        <f ca="1">IF(ISERROR(VLOOKUP(E8,'ETAPE 9'!$C$3:$K$16,8,0)),"",VLOOKUP(E8,'ETAPE 9'!$C$3:$K$16,8,0))</f>
        <v>0</v>
      </c>
      <c r="X8" s="112" t="str">
        <f>IF(ISERROR(VLOOKUP(E8,'ETAPE 10'!$C$3:$K$16,7,0)),"",VLOOKUP(E8,'ETAPE 10'!$C$3:$K$16,7,0))</f>
        <v/>
      </c>
      <c r="Y8" s="113" t="str">
        <f ca="1">IF(ISERROR(VLOOKUP(E8,'ETAPE 10'!$C$3:$K$16,8,0)),"",VLOOKUP(E8,'ETAPE 10'!$C$3:$K$16,8,0))</f>
        <v>0</v>
      </c>
      <c r="Z8" s="92">
        <f t="shared" ca="1" si="3"/>
        <v>28</v>
      </c>
      <c r="AA8" s="118">
        <f t="shared" ca="1" si="4"/>
        <v>28</v>
      </c>
      <c r="AB8" s="119">
        <f t="shared" ca="1" si="2"/>
        <v>28.04</v>
      </c>
    </row>
    <row r="9" spans="1:28" s="99" customFormat="1" ht="18.75" hidden="1" customHeight="1" x14ac:dyDescent="0.35">
      <c r="A9" s="116">
        <f t="shared" ca="1" si="5"/>
        <v>6</v>
      </c>
      <c r="B9" s="120">
        <f t="shared" ca="1" si="6"/>
        <v>6</v>
      </c>
      <c r="C9" s="98">
        <v>5</v>
      </c>
      <c r="D9" s="95" t="str">
        <f>IF('LISTING EQUIPES'!B6="","",'LISTING EQUIPES'!B6)</f>
        <v>MANVILLE</v>
      </c>
      <c r="E9" s="100">
        <v>5</v>
      </c>
      <c r="F9" s="112">
        <f ca="1">IF(ISERROR(VLOOKUP(E9,'ETAPE 1'!$C$3:$K$16,7,0)),"",VLOOKUP(E9,'ETAPE 1'!$C$3:$K$16,7,0))</f>
        <v>3</v>
      </c>
      <c r="G9" s="113">
        <f ca="1">IF(ISERROR(VLOOKUP(E9,'ETAPE 1'!$C$3:$K$16,8,0)),"",VLOOKUP(E9,'ETAPE 1'!$C$3:$K$16,8,0))</f>
        <v>4</v>
      </c>
      <c r="H9" s="112">
        <f ca="1">IF(ISERROR(VLOOKUP(E9,'ETAPE 2'!$C$3:$K$16,7,0)),"",VLOOKUP(E9,'ETAPE 2'!$C$3:$K$16,7,0))</f>
        <v>3</v>
      </c>
      <c r="I9" s="113">
        <f ca="1">IF(ISERROR(VLOOKUP(E9,'ETAPE 2'!$C$3:$K$16,8,0)),"",VLOOKUP(E9,'ETAPE 2'!$C$3:$K$16,8,0))</f>
        <v>4</v>
      </c>
      <c r="J9" s="112">
        <f ca="1">IF(ISERROR(VLOOKUP(E9,'ETAPE 3'!$C$3:$K$16,7,0)),"",VLOOKUP(E9,'ETAPE 3'!$C$3:$K$16,7,0))</f>
        <v>5</v>
      </c>
      <c r="K9" s="113">
        <f ca="1">IF(ISERROR(VLOOKUP(E9,'ETAPE 3'!$C$3:$K$16,8,0)),"",VLOOKUP(E9,'ETAPE 3'!$C$3:$K$16,8,0))</f>
        <v>6</v>
      </c>
      <c r="L9" s="112">
        <f ca="1">IF(ISERROR(VLOOKUP(E9,'ETAPE 4'!$C$3:$K$16,7,0)),"",VLOOKUP(E9,'ETAPE 4'!$C$3:$K$16,7,0))</f>
        <v>8</v>
      </c>
      <c r="M9" s="113">
        <f ca="1">IF(ISERROR(VLOOKUP(E9,'ETAPE 4'!$C$3:$K$16,8,0)),"",VLOOKUP(E9,'ETAPE 4'!$C$3:$K$16,8,0))</f>
        <v>0</v>
      </c>
      <c r="N9" s="112" t="str">
        <f>IF(ISERROR(VLOOKUP(E9,'ETAPE 5'!$C$3:$K$16,7,0)),"",VLOOKUP(E9,'ETAPE 5'!$C$3:$K$16,7,0))</f>
        <v/>
      </c>
      <c r="O9" s="113" t="str">
        <f ca="1">IF(ISERROR(VLOOKUP(E9,'ETAPE 5'!$C$3:$K$16,8,0)),"",VLOOKUP(E9,'ETAPE 5'!$C$3:$K$16,8,0))</f>
        <v>0</v>
      </c>
      <c r="P9" s="112" t="str">
        <f>IF(ISERROR(VLOOKUP(E9,'ETAPE 6'!$C$3:$K$16,7,0)),"",VLOOKUP(E9,'ETAPE 6'!$C$3:$K$16,7,0))</f>
        <v/>
      </c>
      <c r="Q9" s="113" t="str">
        <f ca="1">IF(ISERROR(VLOOKUP(E9,'ETAPE 6'!$C$3:$K$16,8,0)),"",VLOOKUP(E9,'ETAPE 6'!$C$3:$K$16,8,0))</f>
        <v>0</v>
      </c>
      <c r="R9" s="112" t="str">
        <f>IF(ISERROR(VLOOKUP(E9,'ETAPE 7'!$C$3:$K$16,7,0)),"",VLOOKUP(E9,'ETAPE 7'!$C$3:$K$16,7,0))</f>
        <v/>
      </c>
      <c r="S9" s="113" t="str">
        <f ca="1">IF(ISERROR(VLOOKUP(E9,'ETAPE 7'!$C$3:$K$16,8,0)),"",VLOOKUP(E9,'ETAPE 7'!$C$3:$K$16,8,0))</f>
        <v>0</v>
      </c>
      <c r="T9" s="112" t="str">
        <f>IF(ISERROR(VLOOKUP(E9,'ETAPE 8'!$C$3:$K$16,7,0)),"",VLOOKUP(E9,'ETAPE 8'!$C$3:$K$16,7,0))</f>
        <v/>
      </c>
      <c r="U9" s="113" t="str">
        <f ca="1">IF(ISERROR(VLOOKUP(E9,'ETAPE 8'!$C$3:$K$16,8,0)),"",VLOOKUP(E9,'ETAPE 8'!$C$3:$K$16,8,0))</f>
        <v>0</v>
      </c>
      <c r="V9" s="112" t="str">
        <f>IF(ISERROR(VLOOKUP(E9,'ETAPE 9'!$C$3:$K$16,7,0)),"",VLOOKUP(E9,'ETAPE 9'!$C$3:$K$16,7,0))</f>
        <v/>
      </c>
      <c r="W9" s="113" t="str">
        <f ca="1">IF(ISERROR(VLOOKUP(E9,'ETAPE 9'!$C$3:$K$16,8,0)),"",VLOOKUP(E9,'ETAPE 9'!$C$3:$K$16,8,0))</f>
        <v>0</v>
      </c>
      <c r="X9" s="112" t="str">
        <f>IF(ISERROR(VLOOKUP(E9,'ETAPE 10'!$C$3:$K$16,7,0)),"",VLOOKUP(E9,'ETAPE 10'!$C$3:$K$16,7,0))</f>
        <v/>
      </c>
      <c r="Y9" s="113" t="str">
        <f ca="1">IF(ISERROR(VLOOKUP(E9,'ETAPE 10'!$C$3:$K$16,8,0)),"",VLOOKUP(E9,'ETAPE 10'!$C$3:$K$16,8,0))</f>
        <v>0</v>
      </c>
      <c r="Z9" s="92">
        <f t="shared" ca="1" si="3"/>
        <v>14</v>
      </c>
      <c r="AA9" s="118">
        <f t="shared" ca="1" si="4"/>
        <v>14</v>
      </c>
      <c r="AB9" s="119">
        <f t="shared" ca="1" si="2"/>
        <v>14.05</v>
      </c>
    </row>
    <row r="10" spans="1:28" s="99" customFormat="1" ht="18.75" hidden="1" customHeight="1" x14ac:dyDescent="0.35">
      <c r="A10" s="116">
        <f t="shared" ca="1" si="5"/>
        <v>8</v>
      </c>
      <c r="B10" s="120">
        <f t="shared" ca="1" si="6"/>
        <v>8</v>
      </c>
      <c r="C10" s="98">
        <v>6</v>
      </c>
      <c r="D10" s="95" t="str">
        <f>IF('LISTING EQUIPES'!B7="","",'LISTING EQUIPES'!B7)</f>
        <v>CHÂTEAU L'ARC</v>
      </c>
      <c r="E10" s="95">
        <v>6</v>
      </c>
      <c r="F10" s="112" t="str">
        <f>IF(ISERROR(VLOOKUP(E10,'ETAPE 1'!$C$3:$K$16,7,0)),"",VLOOKUP(E10,'ETAPE 1'!$C$3:$K$16,7,0))</f>
        <v/>
      </c>
      <c r="G10" s="113" t="str">
        <f ca="1">IF(ISERROR(VLOOKUP(E10,'ETAPE 1'!$C$3:$K$16,8,0)),"",VLOOKUP(E10,'ETAPE 1'!$C$3:$K$16,8,0))</f>
        <v>0</v>
      </c>
      <c r="H10" s="112">
        <f ca="1">IF(ISERROR(VLOOKUP(E10,'ETAPE 2'!$C$3:$K$16,7,0)),"",VLOOKUP(E10,'ETAPE 2'!$C$3:$K$16,7,0))</f>
        <v>4</v>
      </c>
      <c r="I10" s="113">
        <f ca="1">IF(ISERROR(VLOOKUP(E10,'ETAPE 2'!$C$3:$K$16,8,0)),"",VLOOKUP(E10,'ETAPE 2'!$C$3:$K$16,8,0))</f>
        <v>1</v>
      </c>
      <c r="J10" s="112">
        <f ca="1">IF(ISERROR(VLOOKUP(E10,'ETAPE 3'!$C$3:$K$16,7,0)),"",VLOOKUP(E10,'ETAPE 3'!$C$3:$K$16,7,0))</f>
        <v>8</v>
      </c>
      <c r="K10" s="113">
        <f ca="1">IF(ISERROR(VLOOKUP(E10,'ETAPE 3'!$C$3:$K$16,8,0)),"",VLOOKUP(E10,'ETAPE 3'!$C$3:$K$16,8,0))</f>
        <v>0</v>
      </c>
      <c r="L10" s="112">
        <f ca="1">IF(ISERROR(VLOOKUP(E10,'ETAPE 4'!$C$3:$K$16,7,0)),"",VLOOKUP(E10,'ETAPE 4'!$C$3:$K$16,7,0))</f>
        <v>7</v>
      </c>
      <c r="M10" s="113">
        <f ca="1">IF(ISERROR(VLOOKUP(E10,'ETAPE 4'!$C$3:$K$16,8,0)),"",VLOOKUP(E10,'ETAPE 4'!$C$3:$K$16,8,0))</f>
        <v>2</v>
      </c>
      <c r="N10" s="112" t="str">
        <f>IF(ISERROR(VLOOKUP(E10,'ETAPE 5'!$C$3:$K$16,7,0)),"",VLOOKUP(E10,'ETAPE 5'!$C$3:$K$16,7,0))</f>
        <v/>
      </c>
      <c r="O10" s="113" t="str">
        <f ca="1">IF(ISERROR(VLOOKUP(E10,'ETAPE 5'!$C$3:$K$16,8,0)),"",VLOOKUP(E10,'ETAPE 5'!$C$3:$K$16,8,0))</f>
        <v>0</v>
      </c>
      <c r="P10" s="112" t="str">
        <f>IF(ISERROR(VLOOKUP(E10,'ETAPE 6'!$C$3:$K$16,7,0)),"",VLOOKUP(E10,'ETAPE 6'!$C$3:$K$16,7,0))</f>
        <v/>
      </c>
      <c r="Q10" s="113" t="str">
        <f ca="1">IF(ISERROR(VLOOKUP(E10,'ETAPE 6'!$C$3:$K$16,8,0)),"",VLOOKUP(E10,'ETAPE 6'!$C$3:$K$16,8,0))</f>
        <v>0</v>
      </c>
      <c r="R10" s="112" t="str">
        <f>IF(ISERROR(VLOOKUP(E10,'ETAPE 7'!$C$3:$K$16,7,0)),"",VLOOKUP(E10,'ETAPE 7'!$C$3:$K$16,7,0))</f>
        <v/>
      </c>
      <c r="S10" s="113" t="str">
        <f ca="1">IF(ISERROR(VLOOKUP(E10,'ETAPE 7'!$C$3:$K$16,8,0)),"",VLOOKUP(E10,'ETAPE 7'!$C$3:$K$16,8,0))</f>
        <v>0</v>
      </c>
      <c r="T10" s="112" t="str">
        <f>IF(ISERROR(VLOOKUP(E10,'ETAPE 8'!$C$3:$K$16,7,0)),"",VLOOKUP(E10,'ETAPE 8'!$C$3:$K$16,7,0))</f>
        <v/>
      </c>
      <c r="U10" s="113" t="str">
        <f ca="1">IF(ISERROR(VLOOKUP(E10,'ETAPE 8'!$C$3:$K$16,8,0)),"",VLOOKUP(E10,'ETAPE 8'!$C$3:$K$16,8,0))</f>
        <v>0</v>
      </c>
      <c r="V10" s="112" t="str">
        <f>IF(ISERROR(VLOOKUP(E10,'ETAPE 9'!$C$3:$K$16,7,0)),"",VLOOKUP(E10,'ETAPE 9'!$C$3:$K$16,7,0))</f>
        <v/>
      </c>
      <c r="W10" s="113" t="str">
        <f ca="1">IF(ISERROR(VLOOKUP(E10,'ETAPE 9'!$C$3:$K$16,8,0)),"",VLOOKUP(E10,'ETAPE 9'!$C$3:$K$16,8,0))</f>
        <v>0</v>
      </c>
      <c r="X10" s="112" t="str">
        <f>IF(ISERROR(VLOOKUP(E10,'ETAPE 10'!$C$3:$K$16,7,0)),"",VLOOKUP(E10,'ETAPE 10'!$C$3:$K$16,7,0))</f>
        <v/>
      </c>
      <c r="Y10" s="113" t="str">
        <f ca="1">IF(ISERROR(VLOOKUP(E10,'ETAPE 10'!$C$3:$K$16,8,0)),"",VLOOKUP(E10,'ETAPE 10'!$C$3:$K$16,8,0))</f>
        <v>0</v>
      </c>
      <c r="Z10" s="92">
        <f t="shared" ca="1" si="3"/>
        <v>3</v>
      </c>
      <c r="AA10" s="118">
        <f t="shared" ca="1" si="4"/>
        <v>3</v>
      </c>
      <c r="AB10" s="119">
        <f t="shared" ca="1" si="2"/>
        <v>3.06</v>
      </c>
    </row>
    <row r="11" spans="1:28" s="99" customFormat="1" ht="18.75" hidden="1" customHeight="1" x14ac:dyDescent="0.35">
      <c r="A11" s="116">
        <f t="shared" ca="1" si="5"/>
        <v>4</v>
      </c>
      <c r="B11" s="120">
        <f t="shared" ca="1" si="6"/>
        <v>4</v>
      </c>
      <c r="C11" s="98">
        <v>7</v>
      </c>
      <c r="D11" s="95" t="str">
        <f>IF('LISTING EQUIPES'!B8="","",'LISTING EQUIPES'!B8)</f>
        <v>PONT ROYAL 1</v>
      </c>
      <c r="E11" s="95">
        <v>7</v>
      </c>
      <c r="F11" s="112" t="str">
        <f>IF(ISERROR(VLOOKUP(E11,'ETAPE 1'!$C$3:$K$16,7,0)),"",VLOOKUP(E11,'ETAPE 1'!$C$3:$K$16,7,0))</f>
        <v/>
      </c>
      <c r="G11" s="113" t="str">
        <f ca="1">IF(ISERROR(VLOOKUP(E11,'ETAPE 1'!$C$3:$K$16,8,0)),"",VLOOKUP(E11,'ETAPE 1'!$C$3:$K$16,8,0))</f>
        <v>0</v>
      </c>
      <c r="H11" s="112">
        <f ca="1">IF(ISERROR(VLOOKUP(E11,'ETAPE 2'!$C$3:$K$16,7,0)),"",VLOOKUP(E11,'ETAPE 2'!$C$3:$K$16,7,0))</f>
        <v>4</v>
      </c>
      <c r="I11" s="113">
        <f ca="1">IF(ISERROR(VLOOKUP(E11,'ETAPE 2'!$C$3:$K$16,8,0)),"",VLOOKUP(E11,'ETAPE 2'!$C$3:$K$16,8,0))</f>
        <v>1</v>
      </c>
      <c r="J11" s="112">
        <f ca="1">IF(ISERROR(VLOOKUP(E11,'ETAPE 3'!$C$3:$K$16,7,0)),"",VLOOKUP(E11,'ETAPE 3'!$C$3:$K$16,7,0))</f>
        <v>1</v>
      </c>
      <c r="K11" s="113">
        <f ca="1">IF(ISERROR(VLOOKUP(E11,'ETAPE 3'!$C$3:$K$16,8,0)),"",VLOOKUP(E11,'ETAPE 3'!$C$3:$K$16,8,0))</f>
        <v>14</v>
      </c>
      <c r="L11" s="112">
        <f ca="1">IF(ISERROR(VLOOKUP(E11,'ETAPE 4'!$C$3:$K$16,7,0)),"",VLOOKUP(E11,'ETAPE 4'!$C$3:$K$16,7,0))</f>
        <v>3</v>
      </c>
      <c r="M11" s="113">
        <f ca="1">IF(ISERROR(VLOOKUP(E11,'ETAPE 4'!$C$3:$K$16,8,0)),"",VLOOKUP(E11,'ETAPE 4'!$C$3:$K$16,8,0))</f>
        <v>10</v>
      </c>
      <c r="N11" s="112" t="str">
        <f>IF(ISERROR(VLOOKUP(E11,'ETAPE 5'!$C$3:$K$16,7,0)),"",VLOOKUP(E11,'ETAPE 5'!$C$3:$K$16,7,0))</f>
        <v/>
      </c>
      <c r="O11" s="113" t="str">
        <f ca="1">IF(ISERROR(VLOOKUP(E11,'ETAPE 5'!$C$3:$K$16,8,0)),"",VLOOKUP(E11,'ETAPE 5'!$C$3:$K$16,8,0))</f>
        <v>0</v>
      </c>
      <c r="P11" s="112" t="str">
        <f>IF(ISERROR(VLOOKUP(E11,'ETAPE 6'!$C$3:$K$16,7,0)),"",VLOOKUP(E11,'ETAPE 6'!$C$3:$K$16,7,0))</f>
        <v/>
      </c>
      <c r="Q11" s="113" t="str">
        <f ca="1">IF(ISERROR(VLOOKUP(E11,'ETAPE 6'!$C$3:$K$16,8,0)),"",VLOOKUP(E11,'ETAPE 6'!$C$3:$K$16,8,0))</f>
        <v>0</v>
      </c>
      <c r="R11" s="112" t="str">
        <f>IF(ISERROR(VLOOKUP(E11,'ETAPE 7'!$C$3:$K$16,7,0)),"",VLOOKUP(E11,'ETAPE 7'!$C$3:$K$16,7,0))</f>
        <v/>
      </c>
      <c r="S11" s="113" t="str">
        <f ca="1">IF(ISERROR(VLOOKUP(E11,'ETAPE 7'!$C$3:$K$16,8,0)),"",VLOOKUP(E11,'ETAPE 7'!$C$3:$K$16,8,0))</f>
        <v>0</v>
      </c>
      <c r="T11" s="112" t="str">
        <f>IF(ISERROR(VLOOKUP(E11,'ETAPE 8'!$C$3:$K$16,7,0)),"",VLOOKUP(E11,'ETAPE 8'!$C$3:$K$16,7,0))</f>
        <v/>
      </c>
      <c r="U11" s="113" t="str">
        <f ca="1">IF(ISERROR(VLOOKUP(E11,'ETAPE 8'!$C$3:$K$16,8,0)),"",VLOOKUP(E11,'ETAPE 8'!$C$3:$K$16,8,0))</f>
        <v>0</v>
      </c>
      <c r="V11" s="112" t="str">
        <f>IF(ISERROR(VLOOKUP(E11,'ETAPE 9'!$C$3:$K$16,7,0)),"",VLOOKUP(E11,'ETAPE 9'!$C$3:$K$16,7,0))</f>
        <v/>
      </c>
      <c r="W11" s="113" t="str">
        <f ca="1">IF(ISERROR(VLOOKUP(E11,'ETAPE 9'!$C$3:$K$16,8,0)),"",VLOOKUP(E11,'ETAPE 9'!$C$3:$K$16,8,0))</f>
        <v>0</v>
      </c>
      <c r="X11" s="112" t="str">
        <f>IF(ISERROR(VLOOKUP(E11,'ETAPE 10'!$C$3:$K$16,7,0)),"",VLOOKUP(E11,'ETAPE 10'!$C$3:$K$16,7,0))</f>
        <v/>
      </c>
      <c r="Y11" s="113" t="str">
        <f ca="1">IF(ISERROR(VLOOKUP(E11,'ETAPE 10'!$C$3:$K$16,8,0)),"",VLOOKUP(E11,'ETAPE 10'!$C$3:$K$16,8,0))</f>
        <v>0</v>
      </c>
      <c r="Z11" s="92">
        <f t="shared" ca="1" si="3"/>
        <v>25</v>
      </c>
      <c r="AA11" s="118">
        <f t="shared" ca="1" si="4"/>
        <v>25</v>
      </c>
      <c r="AB11" s="119">
        <f t="shared" ca="1" si="2"/>
        <v>25.07</v>
      </c>
    </row>
    <row r="12" spans="1:28" s="99" customFormat="1" ht="18.75" hidden="1" customHeight="1" x14ac:dyDescent="0.35">
      <c r="A12" s="116">
        <f t="shared" ca="1" si="5"/>
        <v>1</v>
      </c>
      <c r="B12" s="120">
        <f t="shared" ca="1" si="6"/>
        <v>1</v>
      </c>
      <c r="C12" s="98">
        <v>8</v>
      </c>
      <c r="D12" s="95" t="str">
        <f>IF('LISTING EQUIPES'!B9="","",'LISTING EQUIPES'!B9)</f>
        <v>PONT ROYAL 2</v>
      </c>
      <c r="E12" s="100">
        <v>8</v>
      </c>
      <c r="F12" s="112" t="str">
        <f>IF(ISERROR(VLOOKUP(E12,'ETAPE 1'!$C$3:$K$16,7,0)),"",VLOOKUP(E12,'ETAPE 1'!$C$3:$K$16,7,0))</f>
        <v/>
      </c>
      <c r="G12" s="113" t="str">
        <f ca="1">IF(ISERROR(VLOOKUP(E12,'ETAPE 1'!$C$3:$K$16,8,0)),"",VLOOKUP(E12,'ETAPE 1'!$C$3:$K$16,8,0))</f>
        <v>0</v>
      </c>
      <c r="H12" s="112">
        <f ca="1">IF(ISERROR(VLOOKUP(E12,'ETAPE 2'!$C$3:$K$16,7,0)),"",VLOOKUP(E12,'ETAPE 2'!$C$3:$K$16,7,0))</f>
        <v>1</v>
      </c>
      <c r="I12" s="113">
        <f ca="1">IF(ISERROR(VLOOKUP(E12,'ETAPE 2'!$C$3:$K$16,8,0)),"",VLOOKUP(E12,'ETAPE 2'!$C$3:$K$16,8,0))</f>
        <v>8</v>
      </c>
      <c r="J12" s="112">
        <f ca="1">IF(ISERROR(VLOOKUP(E12,'ETAPE 3'!$C$3:$K$16,7,0)),"",VLOOKUP(E12,'ETAPE 3'!$C$3:$K$16,7,0))</f>
        <v>4</v>
      </c>
      <c r="K12" s="113">
        <f ca="1">IF(ISERROR(VLOOKUP(E12,'ETAPE 3'!$C$3:$K$16,8,0)),"",VLOOKUP(E12,'ETAPE 3'!$C$3:$K$16,8,0))</f>
        <v>8</v>
      </c>
      <c r="L12" s="112">
        <f ca="1">IF(ISERROR(VLOOKUP(E12,'ETAPE 4'!$C$3:$K$16,7,0)),"",VLOOKUP(E12,'ETAPE 4'!$C$3:$K$16,7,0))</f>
        <v>1</v>
      </c>
      <c r="M12" s="113">
        <f ca="1">IF(ISERROR(VLOOKUP(E12,'ETAPE 4'!$C$3:$K$16,8,0)),"",VLOOKUP(E12,'ETAPE 4'!$C$3:$K$16,8,0))</f>
        <v>14</v>
      </c>
      <c r="N12" s="112" t="str">
        <f>IF(ISERROR(VLOOKUP(E12,'ETAPE 5'!$C$3:$K$16,7,0)),"",VLOOKUP(E12,'ETAPE 5'!$C$3:$K$16,7,0))</f>
        <v/>
      </c>
      <c r="O12" s="113" t="str">
        <f ca="1">IF(ISERROR(VLOOKUP(E12,'ETAPE 5'!$C$3:$K$16,8,0)),"",VLOOKUP(E12,'ETAPE 5'!$C$3:$K$16,8,0))</f>
        <v>0</v>
      </c>
      <c r="P12" s="112" t="str">
        <f>IF(ISERROR(VLOOKUP(E12,'ETAPE 6'!$C$3:$K$16,7,0)),"",VLOOKUP(E12,'ETAPE 6'!$C$3:$K$16,7,0))</f>
        <v/>
      </c>
      <c r="Q12" s="113" t="str">
        <f ca="1">IF(ISERROR(VLOOKUP(E12,'ETAPE 6'!$C$3:$K$16,8,0)),"",VLOOKUP(E12,'ETAPE 6'!$C$3:$K$16,8,0))</f>
        <v>0</v>
      </c>
      <c r="R12" s="112" t="str">
        <f>IF(ISERROR(VLOOKUP(E12,'ETAPE 7'!$C$3:$K$16,7,0)),"",VLOOKUP(E12,'ETAPE 7'!$C$3:$K$16,7,0))</f>
        <v/>
      </c>
      <c r="S12" s="113" t="str">
        <f ca="1">IF(ISERROR(VLOOKUP(E12,'ETAPE 7'!$C$3:$K$16,8,0)),"",VLOOKUP(E12,'ETAPE 7'!$C$3:$K$16,8,0))</f>
        <v>0</v>
      </c>
      <c r="T12" s="112" t="str">
        <f>IF(ISERROR(VLOOKUP(E12,'ETAPE 8'!$C$3:$K$16,7,0)),"",VLOOKUP(E12,'ETAPE 8'!$C$3:$K$16,7,0))</f>
        <v/>
      </c>
      <c r="U12" s="113" t="str">
        <f ca="1">IF(ISERROR(VLOOKUP(E12,'ETAPE 8'!$C$3:$K$16,8,0)),"",VLOOKUP(E12,'ETAPE 8'!$C$3:$K$16,8,0))</f>
        <v>0</v>
      </c>
      <c r="V12" s="112" t="str">
        <f>IF(ISERROR(VLOOKUP(E12,'ETAPE 9'!$C$3:$K$16,7,0)),"",VLOOKUP(E12,'ETAPE 9'!$C$3:$K$16,7,0))</f>
        <v/>
      </c>
      <c r="W12" s="113" t="str">
        <f ca="1">IF(ISERROR(VLOOKUP(E12,'ETAPE 9'!$C$3:$K$16,8,0)),"",VLOOKUP(E12,'ETAPE 9'!$C$3:$K$16,8,0))</f>
        <v>0</v>
      </c>
      <c r="X12" s="112" t="str">
        <f>IF(ISERROR(VLOOKUP(E12,'ETAPE 10'!$C$3:$K$16,7,0)),"",VLOOKUP(E12,'ETAPE 10'!$C$3:$K$16,7,0))</f>
        <v/>
      </c>
      <c r="Y12" s="113" t="str">
        <f ca="1">IF(ISERROR(VLOOKUP(E12,'ETAPE 10'!$C$3:$K$16,8,0)),"",VLOOKUP(E12,'ETAPE 10'!$C$3:$K$16,8,0))</f>
        <v>0</v>
      </c>
      <c r="Z12" s="92">
        <f t="shared" ca="1" si="3"/>
        <v>30</v>
      </c>
      <c r="AA12" s="118">
        <f t="shared" ca="1" si="4"/>
        <v>30</v>
      </c>
      <c r="AB12" s="119">
        <f t="shared" ca="1" si="2"/>
        <v>30.08</v>
      </c>
    </row>
    <row r="13" spans="1:28" s="99" customFormat="1" ht="18.75" hidden="1" customHeight="1" x14ac:dyDescent="0.35">
      <c r="A13" s="116">
        <f t="shared" ca="1" si="5"/>
        <v>9</v>
      </c>
      <c r="B13" s="120">
        <f t="shared" ca="1" si="6"/>
        <v>9</v>
      </c>
      <c r="C13" s="98">
        <v>9</v>
      </c>
      <c r="D13" s="95" t="str">
        <f>IF('LISTING EQUIPES'!B10="","",'LISTING EQUIPES'!B10)</f>
        <v>OUEST PROVENCE MIRAMAS</v>
      </c>
      <c r="E13" s="95">
        <v>9</v>
      </c>
      <c r="F13" s="112" t="str">
        <f>IF(ISERROR(VLOOKUP(E13,'ETAPE 1'!$C$3:$K$16,7,0)),"",VLOOKUP(E13,'ETAPE 1'!$C$3:$K$16,7,0))</f>
        <v/>
      </c>
      <c r="G13" s="113" t="str">
        <f ca="1">IF(ISERROR(VLOOKUP(E13,'ETAPE 1'!$C$3:$K$16,8,0)),"",VLOOKUP(E13,'ETAPE 1'!$C$3:$K$16,8,0))</f>
        <v>0</v>
      </c>
      <c r="H13" s="112" t="str">
        <f>IF(ISERROR(VLOOKUP(E13,'ETAPE 2'!$C$3:$K$16,7,0)),"",VLOOKUP(E13,'ETAPE 2'!$C$3:$K$16,7,0))</f>
        <v/>
      </c>
      <c r="I13" s="113" t="str">
        <f ca="1">IF(ISERROR(VLOOKUP(E13,'ETAPE 2'!$C$3:$K$16,8,0)),"",VLOOKUP(E13,'ETAPE 2'!$C$3:$K$16,8,0))</f>
        <v>0</v>
      </c>
      <c r="J13" s="112">
        <f ca="1">IF(ISERROR(VLOOKUP(E13,'ETAPE 3'!$C$3:$K$16,7,0)),"",VLOOKUP(E13,'ETAPE 3'!$C$3:$K$16,7,0))</f>
        <v>7</v>
      </c>
      <c r="K13" s="113">
        <f ca="1">IF(ISERROR(VLOOKUP(E13,'ETAPE 3'!$C$3:$K$16,8,0)),"",VLOOKUP(E13,'ETAPE 3'!$C$3:$K$16,8,0))</f>
        <v>2</v>
      </c>
      <c r="L13" s="112" t="str">
        <f>IF(ISERROR(VLOOKUP(E13,'ETAPE 4'!$C$3:$K$16,7,0)),"",VLOOKUP(E13,'ETAPE 4'!$C$3:$K$16,7,0))</f>
        <v/>
      </c>
      <c r="M13" s="113" t="str">
        <f ca="1">IF(ISERROR(VLOOKUP(E13,'ETAPE 4'!$C$3:$K$16,8,0)),"",VLOOKUP(E13,'ETAPE 4'!$C$3:$K$16,8,0))</f>
        <v>0</v>
      </c>
      <c r="N13" s="112" t="str">
        <f>IF(ISERROR(VLOOKUP(E13,'ETAPE 5'!$C$3:$K$16,7,0)),"",VLOOKUP(E13,'ETAPE 5'!$C$3:$K$16,7,0))</f>
        <v/>
      </c>
      <c r="O13" s="113" t="str">
        <f ca="1">IF(ISERROR(VLOOKUP(E13,'ETAPE 5'!$C$3:$K$16,8,0)),"",VLOOKUP(E13,'ETAPE 5'!$C$3:$K$16,8,0))</f>
        <v>0</v>
      </c>
      <c r="P13" s="112" t="str">
        <f>IF(ISERROR(VLOOKUP(E13,'ETAPE 6'!$C$3:$K$16,7,0)),"",VLOOKUP(E13,'ETAPE 6'!$C$3:$K$16,7,0))</f>
        <v/>
      </c>
      <c r="Q13" s="113" t="str">
        <f ca="1">IF(ISERROR(VLOOKUP(E13,'ETAPE 6'!$C$3:$K$16,8,0)),"",VLOOKUP(E13,'ETAPE 6'!$C$3:$K$16,8,0))</f>
        <v>0</v>
      </c>
      <c r="R13" s="112" t="str">
        <f>IF(ISERROR(VLOOKUP(E13,'ETAPE 7'!$C$3:$K$16,7,0)),"",VLOOKUP(E13,'ETAPE 7'!$C$3:$K$16,7,0))</f>
        <v/>
      </c>
      <c r="S13" s="113" t="str">
        <f ca="1">IF(ISERROR(VLOOKUP(E13,'ETAPE 7'!$C$3:$K$16,8,0)),"",VLOOKUP(E13,'ETAPE 7'!$C$3:$K$16,8,0))</f>
        <v>0</v>
      </c>
      <c r="T13" s="112" t="str">
        <f>IF(ISERROR(VLOOKUP(E13,'ETAPE 8'!$C$3:$K$16,7,0)),"",VLOOKUP(E13,'ETAPE 8'!$C$3:$K$16,7,0))</f>
        <v/>
      </c>
      <c r="U13" s="113" t="str">
        <f ca="1">IF(ISERROR(VLOOKUP(E13,'ETAPE 8'!$C$3:$K$16,8,0)),"",VLOOKUP(E13,'ETAPE 8'!$C$3:$K$16,8,0))</f>
        <v>0</v>
      </c>
      <c r="V13" s="112" t="str">
        <f>IF(ISERROR(VLOOKUP(E13,'ETAPE 9'!$C$3:$K$16,7,0)),"",VLOOKUP(E13,'ETAPE 9'!$C$3:$K$16,7,0))</f>
        <v/>
      </c>
      <c r="W13" s="113" t="str">
        <f ca="1">IF(ISERROR(VLOOKUP(E13,'ETAPE 9'!$C$3:$K$16,8,0)),"",VLOOKUP(E13,'ETAPE 9'!$C$3:$K$16,8,0))</f>
        <v>0</v>
      </c>
      <c r="X13" s="112" t="str">
        <f>IF(ISERROR(VLOOKUP(E13,'ETAPE 10'!$C$3:$K$16,7,0)),"",VLOOKUP(E13,'ETAPE 10'!$C$3:$K$16,7,0))</f>
        <v/>
      </c>
      <c r="Y13" s="113" t="str">
        <f ca="1">IF(ISERROR(VLOOKUP(E13,'ETAPE 10'!$C$3:$K$16,8,0)),"",VLOOKUP(E13,'ETAPE 10'!$C$3:$K$16,8,0))</f>
        <v>0</v>
      </c>
      <c r="Z13" s="92">
        <f t="shared" ca="1" si="3"/>
        <v>2</v>
      </c>
      <c r="AA13" s="118">
        <f t="shared" ca="1" si="4"/>
        <v>2</v>
      </c>
      <c r="AB13" s="119">
        <f t="shared" ca="1" si="2"/>
        <v>2.09</v>
      </c>
    </row>
    <row r="14" spans="1:28" s="99" customFormat="1" ht="18.75" hidden="1" customHeight="1" x14ac:dyDescent="0.35">
      <c r="A14" s="116">
        <f t="shared" ca="1" si="5"/>
        <v>7</v>
      </c>
      <c r="B14" s="120">
        <f t="shared" ca="1" si="6"/>
        <v>7</v>
      </c>
      <c r="C14" s="98">
        <v>10</v>
      </c>
      <c r="D14" s="95" t="str">
        <f>IF('LISTING EQUIPES'!B11="","",'LISTING EQUIPES'!B11)</f>
        <v>BASTIDE DE LA SALETTE 2</v>
      </c>
      <c r="E14" s="95">
        <v>10</v>
      </c>
      <c r="F14" s="112" t="str">
        <f>IF(ISERROR(VLOOKUP(E14,'ETAPE 1'!$C$3:$K$16,7,0)),"",VLOOKUP(E14,'ETAPE 1'!$C$3:$K$16,7,0))</f>
        <v/>
      </c>
      <c r="G14" s="113" t="str">
        <f ca="1">IF(ISERROR(VLOOKUP(E14,'ETAPE 1'!$C$3:$K$16,8,0)),"",VLOOKUP(E14,'ETAPE 1'!$C$3:$K$16,8,0))</f>
        <v>0</v>
      </c>
      <c r="H14" s="112" t="str">
        <f>IF(ISERROR(VLOOKUP(E14,'ETAPE 2'!$C$3:$K$16,7,0)),"",VLOOKUP(E14,'ETAPE 2'!$C$3:$K$16,7,0))</f>
        <v/>
      </c>
      <c r="I14" s="113" t="str">
        <f ca="1">IF(ISERROR(VLOOKUP(E14,'ETAPE 2'!$C$3:$K$16,8,0)),"",VLOOKUP(E14,'ETAPE 2'!$C$3:$K$16,8,0))</f>
        <v>0</v>
      </c>
      <c r="J14" s="112" t="str">
        <f>IF(ISERROR(VLOOKUP(E14,'ETAPE 3'!$C$3:$K$16,7,0)),"",VLOOKUP(E14,'ETAPE 3'!$C$3:$K$16,7,0))</f>
        <v/>
      </c>
      <c r="K14" s="113" t="str">
        <f ca="1">IF(ISERROR(VLOOKUP(E14,'ETAPE 3'!$C$3:$K$16,8,0)),"",VLOOKUP(E14,'ETAPE 3'!$C$3:$K$16,8,0))</f>
        <v>0</v>
      </c>
      <c r="L14" s="112">
        <f ca="1">IF(ISERROR(VLOOKUP(E14,'ETAPE 4'!$C$3:$K$16,7,0)),"",VLOOKUP(E14,'ETAPE 4'!$C$3:$K$16,7,0))</f>
        <v>6</v>
      </c>
      <c r="M14" s="113">
        <f ca="1">IF(ISERROR(VLOOKUP(E14,'ETAPE 4'!$C$3:$K$16,8,0)),"",VLOOKUP(E14,'ETAPE 4'!$C$3:$K$16,8,0))</f>
        <v>4</v>
      </c>
      <c r="N14" s="112" t="str">
        <f>IF(ISERROR(VLOOKUP(E14,'ETAPE 5'!$C$3:$K$16,7,0)),"",VLOOKUP(E14,'ETAPE 5'!$C$3:$K$16,7,0))</f>
        <v/>
      </c>
      <c r="O14" s="113" t="str">
        <f ca="1">IF(ISERROR(VLOOKUP(E14,'ETAPE 5'!$C$3:$K$16,8,0)),"",VLOOKUP(E14,'ETAPE 5'!$C$3:$K$16,8,0))</f>
        <v>0</v>
      </c>
      <c r="P14" s="112" t="str">
        <f>IF(ISERROR(VLOOKUP(E14,'ETAPE 6'!$C$3:$K$16,7,0)),"",VLOOKUP(E14,'ETAPE 6'!$C$3:$K$16,7,0))</f>
        <v/>
      </c>
      <c r="Q14" s="113" t="str">
        <f ca="1">IF(ISERROR(VLOOKUP(E14,'ETAPE 6'!$C$3:$K$16,8,0)),"",VLOOKUP(E14,'ETAPE 6'!$C$3:$K$16,8,0))</f>
        <v>0</v>
      </c>
      <c r="R14" s="112" t="str">
        <f>IF(ISERROR(VLOOKUP(E14,'ETAPE 7'!$C$3:$K$16,7,0)),"",VLOOKUP(E14,'ETAPE 7'!$C$3:$K$16,7,0))</f>
        <v/>
      </c>
      <c r="S14" s="113" t="str">
        <f ca="1">IF(ISERROR(VLOOKUP(E14,'ETAPE 7'!$C$3:$K$16,8,0)),"",VLOOKUP(E14,'ETAPE 7'!$C$3:$K$16,8,0))</f>
        <v>0</v>
      </c>
      <c r="T14" s="112" t="str">
        <f>IF(ISERROR(VLOOKUP(E14,'ETAPE 8'!$C$3:$K$16,7,0)),"",VLOOKUP(E14,'ETAPE 8'!$C$3:$K$16,7,0))</f>
        <v/>
      </c>
      <c r="U14" s="113" t="str">
        <f ca="1">IF(ISERROR(VLOOKUP(E14,'ETAPE 8'!$C$3:$K$16,8,0)),"",VLOOKUP(E14,'ETAPE 8'!$C$3:$K$16,8,0))</f>
        <v>0</v>
      </c>
      <c r="V14" s="112" t="str">
        <f>IF(ISERROR(VLOOKUP(E14,'ETAPE 9'!$C$3:$K$16,7,0)),"",VLOOKUP(E14,'ETAPE 9'!$C$3:$K$16,7,0))</f>
        <v/>
      </c>
      <c r="W14" s="113" t="str">
        <f ca="1">IF(ISERROR(VLOOKUP(E14,'ETAPE 9'!$C$3:$K$16,8,0)),"",VLOOKUP(E14,'ETAPE 9'!$C$3:$K$16,8,0))</f>
        <v>0</v>
      </c>
      <c r="X14" s="112" t="str">
        <f>IF(ISERROR(VLOOKUP(E14,'ETAPE 10'!$C$3:$K$16,7,0)),"",VLOOKUP(E14,'ETAPE 10'!$C$3:$K$16,7,0))</f>
        <v/>
      </c>
      <c r="Y14" s="113" t="str">
        <f ca="1">IF(ISERROR(VLOOKUP(E14,'ETAPE 10'!$C$3:$K$16,8,0)),"",VLOOKUP(E14,'ETAPE 10'!$C$3:$K$16,8,0))</f>
        <v>0</v>
      </c>
      <c r="Z14" s="92">
        <f t="shared" ca="1" si="3"/>
        <v>4</v>
      </c>
      <c r="AA14" s="118">
        <f t="shared" ca="1" si="4"/>
        <v>4</v>
      </c>
      <c r="AB14" s="119">
        <f t="shared" ca="1" si="2"/>
        <v>4.0999999999999996</v>
      </c>
    </row>
    <row r="15" spans="1:28" ht="18.75" hidden="1" customHeight="1" x14ac:dyDescent="0.35">
      <c r="A15" s="116">
        <f t="shared" ca="1" si="5"/>
        <v>10</v>
      </c>
      <c r="B15" s="120">
        <f t="shared" ca="1" si="6"/>
        <v>14</v>
      </c>
      <c r="C15" s="98">
        <v>11</v>
      </c>
      <c r="D15" s="95" t="str">
        <f>IF('LISTING EQUIPES'!B12="","",'LISTING EQUIPES'!B12)</f>
        <v/>
      </c>
      <c r="E15" s="95">
        <v>11</v>
      </c>
      <c r="F15" s="112" t="str">
        <f>IF(ISERROR(VLOOKUP(E15,'ETAPE 1'!$C$3:$K$16,7,0)),"",VLOOKUP(E15,'ETAPE 1'!$C$3:$K$16,7,0))</f>
        <v/>
      </c>
      <c r="G15" s="113" t="str">
        <f ca="1">IF(ISERROR(VLOOKUP(E15,'ETAPE 1'!$C$3:$K$16,8,0)),"",VLOOKUP(E15,'ETAPE 1'!$C$3:$K$16,8,0))</f>
        <v>0</v>
      </c>
      <c r="H15" s="112" t="str">
        <f>IF(ISERROR(VLOOKUP(E15,'ETAPE 2'!$C$3:$K$16,7,0)),"",VLOOKUP(E15,'ETAPE 2'!$C$3:$K$16,7,0))</f>
        <v/>
      </c>
      <c r="I15" s="113" t="str">
        <f ca="1">IF(ISERROR(VLOOKUP(E15,'ETAPE 2'!$C$3:$K$16,8,0)),"",VLOOKUP(E15,'ETAPE 2'!$C$3:$K$16,8,0))</f>
        <v>0</v>
      </c>
      <c r="J15" s="112" t="str">
        <f>IF(ISERROR(VLOOKUP(E15,'ETAPE 3'!$C$3:$K$16,7,0)),"",VLOOKUP(E15,'ETAPE 3'!$C$3:$K$16,7,0))</f>
        <v/>
      </c>
      <c r="K15" s="113" t="str">
        <f ca="1">IF(ISERROR(VLOOKUP(E15,'ETAPE 3'!$C$3:$K$16,8,0)),"",VLOOKUP(E15,'ETAPE 3'!$C$3:$K$16,8,0))</f>
        <v>0</v>
      </c>
      <c r="L15" s="112" t="str">
        <f>IF(ISERROR(VLOOKUP(E15,'ETAPE 4'!$C$3:$K$16,7,0)),"",VLOOKUP(E15,'ETAPE 4'!$C$3:$K$16,7,0))</f>
        <v/>
      </c>
      <c r="M15" s="113" t="str">
        <f ca="1">IF(ISERROR(VLOOKUP(E15,'ETAPE 4'!$C$3:$K$16,8,0)),"",VLOOKUP(E15,'ETAPE 4'!$C$3:$K$16,8,0))</f>
        <v>0</v>
      </c>
      <c r="N15" s="112" t="str">
        <f>IF(ISERROR(VLOOKUP(E15,'ETAPE 5'!$C$3:$K$16,7,0)),"",VLOOKUP(E15,'ETAPE 5'!$C$3:$K$16,7,0))</f>
        <v/>
      </c>
      <c r="O15" s="113" t="str">
        <f ca="1">IF(ISERROR(VLOOKUP(E15,'ETAPE 5'!$C$3:$K$16,8,0)),"",VLOOKUP(E15,'ETAPE 5'!$C$3:$K$16,8,0))</f>
        <v>0</v>
      </c>
      <c r="P15" s="112" t="str">
        <f>IF(ISERROR(VLOOKUP(E15,'ETAPE 6'!$C$3:$K$16,7,0)),"",VLOOKUP(E15,'ETAPE 6'!$C$3:$K$16,7,0))</f>
        <v/>
      </c>
      <c r="Q15" s="113" t="str">
        <f ca="1">IF(ISERROR(VLOOKUP(E15,'ETAPE 6'!$C$3:$K$16,8,0)),"",VLOOKUP(E15,'ETAPE 6'!$C$3:$K$16,8,0))</f>
        <v>0</v>
      </c>
      <c r="R15" s="112" t="str">
        <f>IF(ISERROR(VLOOKUP(E15,'ETAPE 7'!$C$3:$K$16,7,0)),"",VLOOKUP(E15,'ETAPE 7'!$C$3:$K$16,7,0))</f>
        <v/>
      </c>
      <c r="S15" s="113" t="str">
        <f ca="1">IF(ISERROR(VLOOKUP(E15,'ETAPE 7'!$C$3:$K$16,8,0)),"",VLOOKUP(E15,'ETAPE 7'!$C$3:$K$16,8,0))</f>
        <v>0</v>
      </c>
      <c r="T15" s="112" t="str">
        <f>IF(ISERROR(VLOOKUP(E15,'ETAPE 8'!$C$3:$K$16,7,0)),"",VLOOKUP(E15,'ETAPE 8'!$C$3:$K$16,7,0))</f>
        <v/>
      </c>
      <c r="U15" s="113" t="str">
        <f ca="1">IF(ISERROR(VLOOKUP(E15,'ETAPE 8'!$C$3:$K$16,8,0)),"",VLOOKUP(E15,'ETAPE 8'!$C$3:$K$16,8,0))</f>
        <v>0</v>
      </c>
      <c r="V15" s="112" t="str">
        <f>IF(ISERROR(VLOOKUP(E15,'ETAPE 9'!$C$3:$K$16,7,0)),"",VLOOKUP(E15,'ETAPE 9'!$C$3:$K$16,7,0))</f>
        <v/>
      </c>
      <c r="W15" s="113" t="str">
        <f ca="1">IF(ISERROR(VLOOKUP(E15,'ETAPE 9'!$C$3:$K$16,8,0)),"",VLOOKUP(E15,'ETAPE 9'!$C$3:$K$16,8,0))</f>
        <v>0</v>
      </c>
      <c r="X15" s="112" t="str">
        <f>IF(ISERROR(VLOOKUP(E15,'ETAPE 10'!$C$3:$K$16,7,0)),"",VLOOKUP(E15,'ETAPE 10'!$C$3:$K$16,7,0))</f>
        <v/>
      </c>
      <c r="Y15" s="113" t="str">
        <f ca="1">IF(ISERROR(VLOOKUP(E15,'ETAPE 10'!$C$3:$K$16,8,0)),"",VLOOKUP(E15,'ETAPE 10'!$C$3:$K$16,8,0))</f>
        <v>0</v>
      </c>
      <c r="Z15" s="92">
        <f t="shared" ca="1" si="3"/>
        <v>0</v>
      </c>
      <c r="AA15" s="118">
        <f t="shared" ca="1" si="4"/>
        <v>0</v>
      </c>
      <c r="AB15" s="119">
        <f t="shared" ca="1" si="2"/>
        <v>-999.89</v>
      </c>
    </row>
    <row r="16" spans="1:28" ht="18.75" hidden="1" customHeight="1" x14ac:dyDescent="0.35">
      <c r="A16" s="116">
        <f t="shared" ca="1" si="5"/>
        <v>10</v>
      </c>
      <c r="B16" s="120">
        <f t="shared" ca="1" si="6"/>
        <v>13</v>
      </c>
      <c r="C16" s="98">
        <v>12</v>
      </c>
      <c r="D16" s="95" t="str">
        <f>IF('LISTING EQUIPES'!B13="","",'LISTING EQUIPES'!B13)</f>
        <v/>
      </c>
      <c r="E16" s="95">
        <v>12</v>
      </c>
      <c r="F16" s="112" t="str">
        <f>IF(ISERROR(VLOOKUP(E16,'ETAPE 1'!$C$3:$K$16,7,0)),"",VLOOKUP(E16,'ETAPE 1'!$C$3:$K$16,7,0))</f>
        <v/>
      </c>
      <c r="G16" s="113" t="str">
        <f ca="1">IF(ISERROR(VLOOKUP(E16,'ETAPE 1'!$C$3:$K$16,8,0)),"",VLOOKUP(E16,'ETAPE 1'!$C$3:$K$16,8,0))</f>
        <v>0</v>
      </c>
      <c r="H16" s="112" t="str">
        <f>IF(ISERROR(VLOOKUP(E16,'ETAPE 2'!$C$3:$K$16,7,0)),"",VLOOKUP(E16,'ETAPE 2'!$C$3:$K$16,7,0))</f>
        <v/>
      </c>
      <c r="I16" s="113" t="str">
        <f ca="1">IF(ISERROR(VLOOKUP(E16,'ETAPE 2'!$C$3:$K$16,8,0)),"",VLOOKUP(E16,'ETAPE 2'!$C$3:$K$16,8,0))</f>
        <v>0</v>
      </c>
      <c r="J16" s="112" t="str">
        <f>IF(ISERROR(VLOOKUP(E16,'ETAPE 3'!$C$3:$K$16,7,0)),"",VLOOKUP(E16,'ETAPE 3'!$C$3:$K$16,7,0))</f>
        <v/>
      </c>
      <c r="K16" s="113" t="str">
        <f ca="1">IF(ISERROR(VLOOKUP(E16,'ETAPE 3'!$C$3:$K$16,8,0)),"",VLOOKUP(E16,'ETAPE 3'!$C$3:$K$16,8,0))</f>
        <v>0</v>
      </c>
      <c r="L16" s="112" t="str">
        <f>IF(ISERROR(VLOOKUP(E16,'ETAPE 4'!$C$3:$K$16,7,0)),"",VLOOKUP(E16,'ETAPE 4'!$C$3:$K$16,7,0))</f>
        <v/>
      </c>
      <c r="M16" s="113" t="str">
        <f ca="1">IF(ISERROR(VLOOKUP(E16,'ETAPE 4'!$C$3:$K$16,8,0)),"",VLOOKUP(E16,'ETAPE 4'!$C$3:$K$16,8,0))</f>
        <v>0</v>
      </c>
      <c r="N16" s="112" t="str">
        <f>IF(ISERROR(VLOOKUP(E16,'ETAPE 5'!$C$3:$K$16,7,0)),"",VLOOKUP(E16,'ETAPE 5'!$C$3:$K$16,7,0))</f>
        <v/>
      </c>
      <c r="O16" s="113" t="str">
        <f ca="1">IF(ISERROR(VLOOKUP(E16,'ETAPE 5'!$C$3:$K$16,8,0)),"",VLOOKUP(E16,'ETAPE 5'!$C$3:$K$16,8,0))</f>
        <v>0</v>
      </c>
      <c r="P16" s="112" t="str">
        <f>IF(ISERROR(VLOOKUP(E16,'ETAPE 6'!$C$3:$K$16,7,0)),"",VLOOKUP(E16,'ETAPE 6'!$C$3:$K$16,7,0))</f>
        <v/>
      </c>
      <c r="Q16" s="113" t="str">
        <f ca="1">IF(ISERROR(VLOOKUP(E16,'ETAPE 6'!$C$3:$K$16,8,0)),"",VLOOKUP(E16,'ETAPE 6'!$C$3:$K$16,8,0))</f>
        <v>0</v>
      </c>
      <c r="R16" s="112" t="str">
        <f>IF(ISERROR(VLOOKUP(E16,'ETAPE 7'!$C$3:$K$16,7,0)),"",VLOOKUP(E16,'ETAPE 7'!$C$3:$K$16,7,0))</f>
        <v/>
      </c>
      <c r="S16" s="113" t="str">
        <f ca="1">IF(ISERROR(VLOOKUP(E16,'ETAPE 7'!$C$3:$K$16,8,0)),"",VLOOKUP(E16,'ETAPE 7'!$C$3:$K$16,8,0))</f>
        <v>0</v>
      </c>
      <c r="T16" s="112" t="str">
        <f>IF(ISERROR(VLOOKUP(E16,'ETAPE 8'!$C$3:$K$16,7,0)),"",VLOOKUP(E16,'ETAPE 8'!$C$3:$K$16,7,0))</f>
        <v/>
      </c>
      <c r="U16" s="113" t="str">
        <f ca="1">IF(ISERROR(VLOOKUP(E16,'ETAPE 8'!$C$3:$K$16,8,0)),"",VLOOKUP(E16,'ETAPE 8'!$C$3:$K$16,8,0))</f>
        <v>0</v>
      </c>
      <c r="V16" s="112" t="str">
        <f>IF(ISERROR(VLOOKUP(E16,'ETAPE 9'!$C$3:$K$16,7,0)),"",VLOOKUP(E16,'ETAPE 9'!$C$3:$K$16,7,0))</f>
        <v/>
      </c>
      <c r="W16" s="113" t="str">
        <f ca="1">IF(ISERROR(VLOOKUP(E16,'ETAPE 9'!$C$3:$K$16,8,0)),"",VLOOKUP(E16,'ETAPE 9'!$C$3:$K$16,8,0))</f>
        <v>0</v>
      </c>
      <c r="X16" s="112" t="str">
        <f>IF(ISERROR(VLOOKUP(E16,'ETAPE 10'!$C$3:$K$16,7,0)),"",VLOOKUP(E16,'ETAPE 10'!$C$3:$K$16,7,0))</f>
        <v/>
      </c>
      <c r="Y16" s="113" t="str">
        <f ca="1">IF(ISERROR(VLOOKUP(E16,'ETAPE 10'!$C$3:$K$16,8,0)),"",VLOOKUP(E16,'ETAPE 10'!$C$3:$K$16,8,0))</f>
        <v>0</v>
      </c>
      <c r="Z16" s="92">
        <f t="shared" ca="1" si="3"/>
        <v>0</v>
      </c>
      <c r="AA16" s="118">
        <f t="shared" ca="1" si="4"/>
        <v>0</v>
      </c>
      <c r="AB16" s="119">
        <f t="shared" ca="1" si="2"/>
        <v>-999.88</v>
      </c>
    </row>
    <row r="17" spans="1:28" ht="18.75" hidden="1" customHeight="1" x14ac:dyDescent="0.35">
      <c r="A17" s="116">
        <f t="shared" ca="1" si="5"/>
        <v>10</v>
      </c>
      <c r="B17" s="120">
        <f t="shared" ca="1" si="6"/>
        <v>12</v>
      </c>
      <c r="C17" s="98">
        <v>13</v>
      </c>
      <c r="D17" s="95" t="str">
        <f>IF('LISTING EQUIPES'!B14="","",'LISTING EQUIPES'!B14)</f>
        <v/>
      </c>
      <c r="E17" s="95">
        <v>13</v>
      </c>
      <c r="F17" s="112" t="str">
        <f>IF(ISERROR(VLOOKUP(E17,'ETAPE 1'!$C$3:$K$16,7,0)),"",VLOOKUP(E17,'ETAPE 1'!$C$3:$K$16,7,0))</f>
        <v/>
      </c>
      <c r="G17" s="113" t="str">
        <f ca="1">IF(ISERROR(VLOOKUP(E17,'ETAPE 1'!$C$3:$K$16,8,0)),"",VLOOKUP(E17,'ETAPE 1'!$C$3:$K$16,8,0))</f>
        <v>0</v>
      </c>
      <c r="H17" s="112" t="str">
        <f>IF(ISERROR(VLOOKUP(E17,'ETAPE 2'!$C$3:$K$16,7,0)),"",VLOOKUP(E17,'ETAPE 2'!$C$3:$K$16,7,0))</f>
        <v/>
      </c>
      <c r="I17" s="113" t="str">
        <f ca="1">IF(ISERROR(VLOOKUP(E17,'ETAPE 2'!$C$3:$K$16,8,0)),"",VLOOKUP(E17,'ETAPE 2'!$C$3:$K$16,8,0))</f>
        <v>0</v>
      </c>
      <c r="J17" s="112" t="str">
        <f>IF(ISERROR(VLOOKUP(E17,'ETAPE 3'!$C$3:$K$16,7,0)),"",VLOOKUP(E17,'ETAPE 3'!$C$3:$K$16,7,0))</f>
        <v/>
      </c>
      <c r="K17" s="113" t="str">
        <f ca="1">IF(ISERROR(VLOOKUP(E17,'ETAPE 3'!$C$3:$K$16,8,0)),"",VLOOKUP(E17,'ETAPE 3'!$C$3:$K$16,8,0))</f>
        <v>0</v>
      </c>
      <c r="L17" s="112" t="str">
        <f>IF(ISERROR(VLOOKUP(E17,'ETAPE 4'!$C$3:$K$16,7,0)),"",VLOOKUP(E17,'ETAPE 4'!$C$3:$K$16,7,0))</f>
        <v/>
      </c>
      <c r="M17" s="113" t="str">
        <f ca="1">IF(ISERROR(VLOOKUP(E17,'ETAPE 4'!$C$3:$K$16,8,0)),"",VLOOKUP(E17,'ETAPE 4'!$C$3:$K$16,8,0))</f>
        <v>0</v>
      </c>
      <c r="N17" s="112" t="str">
        <f>IF(ISERROR(VLOOKUP(E17,'ETAPE 5'!$C$3:$K$16,7,0)),"",VLOOKUP(E17,'ETAPE 5'!$C$3:$K$16,7,0))</f>
        <v/>
      </c>
      <c r="O17" s="113" t="str">
        <f ca="1">IF(ISERROR(VLOOKUP(E17,'ETAPE 5'!$C$3:$K$16,8,0)),"",VLOOKUP(E17,'ETAPE 5'!$C$3:$K$16,8,0))</f>
        <v>0</v>
      </c>
      <c r="P17" s="112" t="str">
        <f>IF(ISERROR(VLOOKUP(E17,'ETAPE 6'!$C$3:$K$16,7,0)),"",VLOOKUP(E17,'ETAPE 6'!$C$3:$K$16,7,0))</f>
        <v/>
      </c>
      <c r="Q17" s="113" t="str">
        <f ca="1">IF(ISERROR(VLOOKUP(E17,'ETAPE 6'!$C$3:$K$16,8,0)),"",VLOOKUP(E17,'ETAPE 6'!$C$3:$K$16,8,0))</f>
        <v>0</v>
      </c>
      <c r="R17" s="112" t="str">
        <f>IF(ISERROR(VLOOKUP(E17,'ETAPE 7'!$C$3:$K$16,7,0)),"",VLOOKUP(E17,'ETAPE 7'!$C$3:$K$16,7,0))</f>
        <v/>
      </c>
      <c r="S17" s="113" t="str">
        <f ca="1">IF(ISERROR(VLOOKUP(E17,'ETAPE 7'!$C$3:$K$16,8,0)),"",VLOOKUP(E17,'ETAPE 7'!$C$3:$K$16,8,0))</f>
        <v>0</v>
      </c>
      <c r="T17" s="112" t="str">
        <f>IF(ISERROR(VLOOKUP(E17,'ETAPE 8'!$C$3:$K$16,7,0)),"",VLOOKUP(E17,'ETAPE 8'!$C$3:$K$16,7,0))</f>
        <v/>
      </c>
      <c r="U17" s="113" t="str">
        <f ca="1">IF(ISERROR(VLOOKUP(E17,'ETAPE 8'!$C$3:$K$16,8,0)),"",VLOOKUP(E17,'ETAPE 8'!$C$3:$K$16,8,0))</f>
        <v>0</v>
      </c>
      <c r="V17" s="112" t="str">
        <f>IF(ISERROR(VLOOKUP(E17,'ETAPE 9'!$C$3:$K$16,7,0)),"",VLOOKUP(E17,'ETAPE 9'!$C$3:$K$16,7,0))</f>
        <v/>
      </c>
      <c r="W17" s="113" t="str">
        <f ca="1">IF(ISERROR(VLOOKUP(E17,'ETAPE 9'!$C$3:$K$16,8,0)),"",VLOOKUP(E17,'ETAPE 9'!$C$3:$K$16,8,0))</f>
        <v>0</v>
      </c>
      <c r="X17" s="112" t="str">
        <f>IF(ISERROR(VLOOKUP(E17,'ETAPE 10'!$C$3:$K$16,7,0)),"",VLOOKUP(E17,'ETAPE 10'!$C$3:$K$16,7,0))</f>
        <v/>
      </c>
      <c r="Y17" s="113" t="str">
        <f ca="1">IF(ISERROR(VLOOKUP(E17,'ETAPE 10'!$C$3:$K$16,8,0)),"",VLOOKUP(E17,'ETAPE 10'!$C$3:$K$16,8,0))</f>
        <v>0</v>
      </c>
      <c r="Z17" s="92">
        <f t="shared" ca="1" si="3"/>
        <v>0</v>
      </c>
      <c r="AA17" s="118">
        <f t="shared" ca="1" si="4"/>
        <v>0</v>
      </c>
      <c r="AB17" s="119">
        <f t="shared" ca="1" si="2"/>
        <v>-999.87</v>
      </c>
    </row>
    <row r="18" spans="1:28" ht="18.75" hidden="1" customHeight="1" x14ac:dyDescent="0.35">
      <c r="A18" s="116">
        <f t="shared" ca="1" si="5"/>
        <v>10</v>
      </c>
      <c r="B18" s="120">
        <f t="shared" ca="1" si="6"/>
        <v>11</v>
      </c>
      <c r="C18" s="98">
        <v>14</v>
      </c>
      <c r="D18" s="95" t="str">
        <f>IF('LISTING EQUIPES'!B15="","",'LISTING EQUIPES'!B15)</f>
        <v/>
      </c>
      <c r="E18" s="95">
        <v>14</v>
      </c>
      <c r="F18" s="112" t="str">
        <f>IF(ISERROR(VLOOKUP(E18,'ETAPE 1'!$C$3:$K$16,7,0)),"",VLOOKUP(E18,'ETAPE 1'!$C$3:$K$16,7,0))</f>
        <v/>
      </c>
      <c r="G18" s="113" t="str">
        <f ca="1">IF(ISERROR(VLOOKUP(E18,'ETAPE 1'!$C$3:$K$16,8,0)),"",VLOOKUP(E18,'ETAPE 1'!$C$3:$K$16,8,0))</f>
        <v>0</v>
      </c>
      <c r="H18" s="112" t="str">
        <f>IF(ISERROR(VLOOKUP(E18,'ETAPE 2'!$C$3:$K$16,7,0)),"",VLOOKUP(E18,'ETAPE 2'!$C$3:$K$16,7,0))</f>
        <v/>
      </c>
      <c r="I18" s="113" t="str">
        <f ca="1">IF(ISERROR(VLOOKUP(E18,'ETAPE 2'!$C$3:$K$16,8,0)),"",VLOOKUP(E18,'ETAPE 2'!$C$3:$K$16,8,0))</f>
        <v>0</v>
      </c>
      <c r="J18" s="112" t="str">
        <f>IF(ISERROR(VLOOKUP(E18,'ETAPE 3'!$C$3:$K$16,7,0)),"",VLOOKUP(E18,'ETAPE 3'!$C$3:$K$16,7,0))</f>
        <v/>
      </c>
      <c r="K18" s="113" t="str">
        <f ca="1">IF(ISERROR(VLOOKUP(E18,'ETAPE 3'!$C$3:$K$16,8,0)),"",VLOOKUP(E18,'ETAPE 3'!$C$3:$K$16,8,0))</f>
        <v>0</v>
      </c>
      <c r="L18" s="112" t="str">
        <f>IF(ISERROR(VLOOKUP(E18,'ETAPE 4'!$C$3:$K$16,7,0)),"",VLOOKUP(E18,'ETAPE 4'!$C$3:$K$16,7,0))</f>
        <v/>
      </c>
      <c r="M18" s="113" t="str">
        <f ca="1">IF(ISERROR(VLOOKUP(E18,'ETAPE 4'!$C$3:$K$16,8,0)),"",VLOOKUP(E18,'ETAPE 4'!$C$3:$K$16,8,0))</f>
        <v>0</v>
      </c>
      <c r="N18" s="112" t="str">
        <f>IF(ISERROR(VLOOKUP(E18,'ETAPE 5'!$C$3:$K$16,7,0)),"",VLOOKUP(E18,'ETAPE 5'!$C$3:$K$16,7,0))</f>
        <v/>
      </c>
      <c r="O18" s="113" t="str">
        <f ca="1">IF(ISERROR(VLOOKUP(E18,'ETAPE 5'!$C$3:$K$16,8,0)),"",VLOOKUP(E18,'ETAPE 5'!$C$3:$K$16,8,0))</f>
        <v>0</v>
      </c>
      <c r="P18" s="112" t="str">
        <f>IF(ISERROR(VLOOKUP(E18,'ETAPE 6'!$C$3:$K$16,7,0)),"",VLOOKUP(E18,'ETAPE 6'!$C$3:$K$16,7,0))</f>
        <v/>
      </c>
      <c r="Q18" s="113" t="str">
        <f ca="1">IF(ISERROR(VLOOKUP(E18,'ETAPE 6'!$C$3:$K$16,8,0)),"",VLOOKUP(E18,'ETAPE 6'!$C$3:$K$16,8,0))</f>
        <v>0</v>
      </c>
      <c r="R18" s="112" t="str">
        <f>IF(ISERROR(VLOOKUP(E18,'ETAPE 7'!$C$3:$K$16,7,0)),"",VLOOKUP(E18,'ETAPE 7'!$C$3:$K$16,7,0))</f>
        <v/>
      </c>
      <c r="S18" s="113" t="str">
        <f ca="1">IF(ISERROR(VLOOKUP(E18,'ETAPE 7'!$C$3:$K$16,8,0)),"",VLOOKUP(E18,'ETAPE 7'!$C$3:$K$16,8,0))</f>
        <v>0</v>
      </c>
      <c r="T18" s="112" t="str">
        <f>IF(ISERROR(VLOOKUP(E18,'ETAPE 8'!$C$3:$K$16,7,0)),"",VLOOKUP(E18,'ETAPE 8'!$C$3:$K$16,7,0))</f>
        <v/>
      </c>
      <c r="U18" s="113" t="str">
        <f ca="1">IF(ISERROR(VLOOKUP(E18,'ETAPE 8'!$C$3:$K$16,8,0)),"",VLOOKUP(E18,'ETAPE 8'!$C$3:$K$16,8,0))</f>
        <v>0</v>
      </c>
      <c r="V18" s="112" t="str">
        <f>IF(ISERROR(VLOOKUP(E18,'ETAPE 9'!$C$3:$K$16,7,0)),"",VLOOKUP(E18,'ETAPE 9'!$C$3:$K$16,7,0))</f>
        <v/>
      </c>
      <c r="W18" s="113" t="str">
        <f ca="1">IF(ISERROR(VLOOKUP(E18,'ETAPE 9'!$C$3:$K$16,8,0)),"",VLOOKUP(E18,'ETAPE 9'!$C$3:$K$16,8,0))</f>
        <v>0</v>
      </c>
      <c r="X18" s="112" t="str">
        <f>IF(ISERROR(VLOOKUP(E18,'ETAPE 10'!$C$3:$K$16,7,0)),"",VLOOKUP(E18,'ETAPE 10'!$C$3:$K$16,7,0))</f>
        <v/>
      </c>
      <c r="Y18" s="113" t="str">
        <f ca="1">IF(ISERROR(VLOOKUP(E18,'ETAPE 10'!$C$3:$K$16,8,0)),"",VLOOKUP(E18,'ETAPE 10'!$C$3:$K$16,8,0))</f>
        <v>0</v>
      </c>
      <c r="Z18" s="92">
        <f t="shared" ca="1" si="3"/>
        <v>0</v>
      </c>
      <c r="AA18" s="118">
        <f t="shared" ca="1" si="4"/>
        <v>0</v>
      </c>
      <c r="AB18" s="119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20">
        <v>1</v>
      </c>
      <c r="B21" s="20">
        <f ca="1">IF(C21="","",INDIRECT("A"&amp;C21+4))</f>
        <v>1</v>
      </c>
      <c r="C21" s="20">
        <f t="shared" ref="C21:C33" ca="1" si="7">IF(D21="","",VLOOKUP($A21,$B$5:$Z$18,COLUMN()+1,FALSE))</f>
        <v>8</v>
      </c>
      <c r="D21" s="7" t="str">
        <f ca="1">VLOOKUP($A21,$B$5:$Z$18,COLUMN()-1,FALSE)</f>
        <v>PONT ROYAL 2</v>
      </c>
      <c r="E21" s="121"/>
      <c r="F21" s="112" t="str">
        <f t="shared" ref="F21:U25" ca="1" si="8">IF($C21="","",VLOOKUP($A21,$B$5:$Z$18,COLUMN()-1,FALSE))</f>
        <v/>
      </c>
      <c r="G21" s="113" t="str">
        <f t="shared" ca="1" si="8"/>
        <v>0</v>
      </c>
      <c r="H21" s="112">
        <f t="shared" ca="1" si="8"/>
        <v>1</v>
      </c>
      <c r="I21" s="113">
        <f t="shared" ca="1" si="8"/>
        <v>8</v>
      </c>
      <c r="J21" s="112">
        <f t="shared" ca="1" si="8"/>
        <v>4</v>
      </c>
      <c r="K21" s="113">
        <f t="shared" ca="1" si="8"/>
        <v>8</v>
      </c>
      <c r="L21" s="112">
        <f t="shared" ca="1" si="8"/>
        <v>1</v>
      </c>
      <c r="M21" s="113">
        <f t="shared" ca="1" si="8"/>
        <v>14</v>
      </c>
      <c r="N21" s="112" t="str">
        <f t="shared" ca="1" si="8"/>
        <v/>
      </c>
      <c r="O21" s="113" t="str">
        <f t="shared" ca="1" si="8"/>
        <v>0</v>
      </c>
      <c r="P21" s="112" t="str">
        <f t="shared" ca="1" si="8"/>
        <v/>
      </c>
      <c r="Q21" s="113" t="str">
        <f t="shared" ca="1" si="8"/>
        <v>0</v>
      </c>
      <c r="R21" s="112" t="str">
        <f t="shared" ca="1" si="8"/>
        <v/>
      </c>
      <c r="S21" s="113" t="str">
        <f t="shared" ca="1" si="8"/>
        <v>0</v>
      </c>
      <c r="T21" s="112" t="str">
        <f t="shared" ca="1" si="8"/>
        <v/>
      </c>
      <c r="U21" s="113" t="str">
        <f t="shared" ca="1" si="8"/>
        <v>0</v>
      </c>
      <c r="V21" s="112" t="str">
        <f t="shared" ref="V21:Z25" ca="1" si="9">IF($C21="","",VLOOKUP($A21,$B$5:$Z$18,COLUMN()-1,FALSE))</f>
        <v/>
      </c>
      <c r="W21" s="113" t="str">
        <f t="shared" ca="1" si="9"/>
        <v>0</v>
      </c>
      <c r="X21" s="112" t="str">
        <f t="shared" ca="1" si="9"/>
        <v/>
      </c>
      <c r="Y21" s="113" t="str">
        <f t="shared" ca="1" si="9"/>
        <v>0</v>
      </c>
      <c r="Z21" s="92">
        <f t="shared" ca="1" si="9"/>
        <v>30</v>
      </c>
    </row>
    <row r="22" spans="1:28" ht="18.600000000000001" x14ac:dyDescent="0.35">
      <c r="A22" s="20">
        <v>2</v>
      </c>
      <c r="B22" s="20">
        <f t="shared" ref="B22:B34" ca="1" si="10">IF(C22="","",INDIRECT("A"&amp;C22+4))</f>
        <v>2</v>
      </c>
      <c r="C22" s="20">
        <f t="shared" ca="1" si="7"/>
        <v>4</v>
      </c>
      <c r="D22" s="7" t="str">
        <f t="shared" ref="D22:D34" ca="1" si="11">VLOOKUP($A22,$B$5:$Z$18,COLUMN()-1,FALSE)</f>
        <v>BASTIDE DE LA SALETTE</v>
      </c>
      <c r="E22" s="121" t="str">
        <f ca="1">IF(AND(B22&lt;&gt;"",B21=B22),"Ex aequo","")</f>
        <v/>
      </c>
      <c r="F22" s="112">
        <f t="shared" ca="1" si="8"/>
        <v>1</v>
      </c>
      <c r="G22" s="113">
        <f t="shared" ca="1" si="8"/>
        <v>8</v>
      </c>
      <c r="H22" s="112" t="str">
        <f t="shared" ca="1" si="8"/>
        <v/>
      </c>
      <c r="I22" s="113" t="str">
        <f t="shared" ca="1" si="8"/>
        <v>0</v>
      </c>
      <c r="J22" s="112">
        <f t="shared" ca="1" si="8"/>
        <v>2</v>
      </c>
      <c r="K22" s="113">
        <f t="shared" ca="1" si="8"/>
        <v>12</v>
      </c>
      <c r="L22" s="112">
        <f t="shared" ca="1" si="8"/>
        <v>4</v>
      </c>
      <c r="M22" s="113">
        <f t="shared" ca="1" si="8"/>
        <v>8</v>
      </c>
      <c r="N22" s="112" t="str">
        <f t="shared" ca="1" si="8"/>
        <v/>
      </c>
      <c r="O22" s="113" t="str">
        <f t="shared" ca="1" si="8"/>
        <v>0</v>
      </c>
      <c r="P22" s="112" t="str">
        <f t="shared" ca="1" si="8"/>
        <v/>
      </c>
      <c r="Q22" s="113" t="str">
        <f t="shared" ca="1" si="8"/>
        <v>0</v>
      </c>
      <c r="R22" s="112" t="str">
        <f t="shared" ca="1" si="8"/>
        <v/>
      </c>
      <c r="S22" s="113" t="str">
        <f t="shared" ca="1" si="8"/>
        <v>0</v>
      </c>
      <c r="T22" s="112" t="str">
        <f t="shared" ca="1" si="8"/>
        <v/>
      </c>
      <c r="U22" s="113" t="str">
        <f t="shared" ca="1" si="8"/>
        <v>0</v>
      </c>
      <c r="V22" s="112" t="str">
        <f t="shared" ca="1" si="9"/>
        <v/>
      </c>
      <c r="W22" s="113" t="str">
        <f t="shared" ca="1" si="9"/>
        <v>0</v>
      </c>
      <c r="X22" s="112" t="str">
        <f t="shared" ca="1" si="9"/>
        <v/>
      </c>
      <c r="Y22" s="113" t="str">
        <f t="shared" ca="1" si="9"/>
        <v>0</v>
      </c>
      <c r="Z22" s="92">
        <f t="shared" ca="1" si="9"/>
        <v>28</v>
      </c>
    </row>
    <row r="23" spans="1:28" ht="18.600000000000001" x14ac:dyDescent="0.35">
      <c r="A23" s="20">
        <v>3</v>
      </c>
      <c r="B23" s="20">
        <f t="shared" ca="1" si="10"/>
        <v>2</v>
      </c>
      <c r="C23" s="20">
        <f t="shared" ca="1" si="7"/>
        <v>3</v>
      </c>
      <c r="D23" s="7" t="str">
        <f t="shared" ca="1" si="11"/>
        <v>AIX GOLF</v>
      </c>
      <c r="E23" s="121" t="str">
        <f t="shared" ref="E23:E34" ca="1" si="12">IF(AND(B23&lt;&gt;"",B22=B23),"Ex aequo","")</f>
        <v>Ex aequo</v>
      </c>
      <c r="F23" s="112">
        <f t="shared" ca="1" si="8"/>
        <v>2</v>
      </c>
      <c r="G23" s="113">
        <f t="shared" ca="1" si="8"/>
        <v>6</v>
      </c>
      <c r="H23" s="112" t="str">
        <f t="shared" ca="1" si="8"/>
        <v/>
      </c>
      <c r="I23" s="113" t="str">
        <f t="shared" ca="1" si="8"/>
        <v>0</v>
      </c>
      <c r="J23" s="112">
        <f t="shared" ca="1" si="8"/>
        <v>3</v>
      </c>
      <c r="K23" s="113">
        <f t="shared" ca="1" si="8"/>
        <v>10</v>
      </c>
      <c r="L23" s="112">
        <f t="shared" ca="1" si="8"/>
        <v>2</v>
      </c>
      <c r="M23" s="113">
        <f t="shared" ca="1" si="8"/>
        <v>12</v>
      </c>
      <c r="N23" s="112" t="str">
        <f t="shared" ca="1" si="8"/>
        <v/>
      </c>
      <c r="O23" s="113" t="str">
        <f t="shared" ca="1" si="8"/>
        <v>0</v>
      </c>
      <c r="P23" s="112" t="str">
        <f t="shared" ca="1" si="8"/>
        <v/>
      </c>
      <c r="Q23" s="113" t="str">
        <f t="shared" ca="1" si="8"/>
        <v>0</v>
      </c>
      <c r="R23" s="112" t="str">
        <f t="shared" ca="1" si="8"/>
        <v/>
      </c>
      <c r="S23" s="113" t="str">
        <f t="shared" ca="1" si="8"/>
        <v>0</v>
      </c>
      <c r="T23" s="112" t="str">
        <f t="shared" ca="1" si="8"/>
        <v/>
      </c>
      <c r="U23" s="113" t="str">
        <f t="shared" ca="1" si="8"/>
        <v>0</v>
      </c>
      <c r="V23" s="112" t="str">
        <f t="shared" ca="1" si="9"/>
        <v/>
      </c>
      <c r="W23" s="113" t="str">
        <f t="shared" ca="1" si="9"/>
        <v>0</v>
      </c>
      <c r="X23" s="112" t="str">
        <f t="shared" ca="1" si="9"/>
        <v/>
      </c>
      <c r="Y23" s="113" t="str">
        <f t="shared" ca="1" si="9"/>
        <v>0</v>
      </c>
      <c r="Z23" s="92">
        <f t="shared" ca="1" si="9"/>
        <v>28</v>
      </c>
    </row>
    <row r="24" spans="1:28" ht="18.600000000000001" x14ac:dyDescent="0.35">
      <c r="A24" s="20">
        <v>4</v>
      </c>
      <c r="B24" s="20">
        <f t="shared" ca="1" si="10"/>
        <v>4</v>
      </c>
      <c r="C24" s="20">
        <f t="shared" ca="1" si="7"/>
        <v>7</v>
      </c>
      <c r="D24" s="7" t="str">
        <f t="shared" ca="1" si="11"/>
        <v>PONT ROYAL 1</v>
      </c>
      <c r="E24" s="121" t="str">
        <f t="shared" ca="1" si="12"/>
        <v/>
      </c>
      <c r="F24" s="112" t="str">
        <f t="shared" ca="1" si="8"/>
        <v/>
      </c>
      <c r="G24" s="113" t="str">
        <f t="shared" ca="1" si="8"/>
        <v>0</v>
      </c>
      <c r="H24" s="112">
        <f t="shared" ca="1" si="8"/>
        <v>4</v>
      </c>
      <c r="I24" s="113">
        <f t="shared" ca="1" si="8"/>
        <v>1</v>
      </c>
      <c r="J24" s="112">
        <f t="shared" ca="1" si="8"/>
        <v>1</v>
      </c>
      <c r="K24" s="113">
        <f t="shared" ca="1" si="8"/>
        <v>14</v>
      </c>
      <c r="L24" s="112">
        <f t="shared" ca="1" si="8"/>
        <v>3</v>
      </c>
      <c r="M24" s="113">
        <f t="shared" ca="1" si="8"/>
        <v>10</v>
      </c>
      <c r="N24" s="112" t="str">
        <f t="shared" ca="1" si="8"/>
        <v/>
      </c>
      <c r="O24" s="113" t="str">
        <f t="shared" ca="1" si="8"/>
        <v>0</v>
      </c>
      <c r="P24" s="112" t="str">
        <f t="shared" ca="1" si="8"/>
        <v/>
      </c>
      <c r="Q24" s="113" t="str">
        <f t="shared" ca="1" si="8"/>
        <v>0</v>
      </c>
      <c r="R24" s="112" t="str">
        <f t="shared" ca="1" si="8"/>
        <v/>
      </c>
      <c r="S24" s="113" t="str">
        <f t="shared" ca="1" si="8"/>
        <v>0</v>
      </c>
      <c r="T24" s="112" t="str">
        <f t="shared" ca="1" si="8"/>
        <v/>
      </c>
      <c r="U24" s="113" t="str">
        <f t="shared" ca="1" si="8"/>
        <v>0</v>
      </c>
      <c r="V24" s="112" t="str">
        <f t="shared" ca="1" si="9"/>
        <v/>
      </c>
      <c r="W24" s="113" t="str">
        <f t="shared" ca="1" si="9"/>
        <v>0</v>
      </c>
      <c r="X24" s="112" t="str">
        <f t="shared" ca="1" si="9"/>
        <v/>
      </c>
      <c r="Y24" s="113" t="str">
        <f t="shared" ca="1" si="9"/>
        <v>0</v>
      </c>
      <c r="Z24" s="92">
        <f t="shared" ca="1" si="9"/>
        <v>25</v>
      </c>
    </row>
    <row r="25" spans="1:28" ht="18.600000000000001" x14ac:dyDescent="0.35">
      <c r="A25" s="20">
        <v>5</v>
      </c>
      <c r="B25" s="20">
        <f t="shared" ca="1" si="10"/>
        <v>5</v>
      </c>
      <c r="C25" s="20">
        <f t="shared" ca="1" si="7"/>
        <v>1</v>
      </c>
      <c r="D25" s="7" t="str">
        <f t="shared" ca="1" si="11"/>
        <v>ECOLE DE L'AIR</v>
      </c>
      <c r="E25" s="121" t="str">
        <f t="shared" ca="1" si="12"/>
        <v/>
      </c>
      <c r="F25" s="112">
        <f t="shared" ca="1" si="8"/>
        <v>4</v>
      </c>
      <c r="G25" s="113">
        <f t="shared" ca="1" si="8"/>
        <v>2</v>
      </c>
      <c r="H25" s="112">
        <f t="shared" ca="1" si="8"/>
        <v>2</v>
      </c>
      <c r="I25" s="113">
        <f t="shared" ca="1" si="8"/>
        <v>6</v>
      </c>
      <c r="J25" s="112">
        <f t="shared" ca="1" si="8"/>
        <v>6</v>
      </c>
      <c r="K25" s="113">
        <f t="shared" ca="1" si="8"/>
        <v>4</v>
      </c>
      <c r="L25" s="112">
        <f t="shared" ca="1" si="8"/>
        <v>5</v>
      </c>
      <c r="M25" s="113">
        <f t="shared" ca="1" si="8"/>
        <v>6</v>
      </c>
      <c r="N25" s="112" t="str">
        <f t="shared" ca="1" si="8"/>
        <v/>
      </c>
      <c r="O25" s="113" t="str">
        <f t="shared" ca="1" si="8"/>
        <v>0</v>
      </c>
      <c r="P25" s="112" t="str">
        <f t="shared" ca="1" si="8"/>
        <v/>
      </c>
      <c r="Q25" s="113" t="str">
        <f t="shared" ca="1" si="8"/>
        <v>0</v>
      </c>
      <c r="R25" s="112" t="str">
        <f t="shared" ca="1" si="8"/>
        <v/>
      </c>
      <c r="S25" s="113" t="str">
        <f t="shared" ca="1" si="8"/>
        <v>0</v>
      </c>
      <c r="T25" s="112" t="str">
        <f t="shared" ca="1" si="8"/>
        <v/>
      </c>
      <c r="U25" s="113" t="str">
        <f t="shared" ca="1" si="8"/>
        <v>0</v>
      </c>
      <c r="V25" s="112" t="str">
        <f t="shared" ca="1" si="9"/>
        <v/>
      </c>
      <c r="W25" s="113" t="str">
        <f t="shared" ca="1" si="9"/>
        <v>0</v>
      </c>
      <c r="X25" s="112" t="str">
        <f t="shared" ca="1" si="9"/>
        <v/>
      </c>
      <c r="Y25" s="113" t="str">
        <f t="shared" ca="1" si="9"/>
        <v>0</v>
      </c>
      <c r="Z25" s="92">
        <f t="shared" ca="1" si="9"/>
        <v>18</v>
      </c>
    </row>
    <row r="26" spans="1:28" ht="18.600000000000001" x14ac:dyDescent="0.35">
      <c r="A26" s="20">
        <v>6</v>
      </c>
      <c r="B26" s="20">
        <f t="shared" ca="1" si="10"/>
        <v>6</v>
      </c>
      <c r="C26" s="20">
        <f t="shared" ca="1" si="7"/>
        <v>5</v>
      </c>
      <c r="D26" s="7" t="str">
        <f t="shared" ca="1" si="11"/>
        <v>MANVILLE</v>
      </c>
      <c r="E26" s="121" t="str">
        <f t="shared" ca="1" si="12"/>
        <v/>
      </c>
      <c r="F26" s="112">
        <f ca="1">IF($C26="","",VLOOKUP($A26,$B$5:$Z$18,COLUMN()-1,FALSE))</f>
        <v>3</v>
      </c>
      <c r="G26" s="113">
        <f t="shared" ref="G26:Z26" ca="1" si="13">IF($C26="","",VLOOKUP($A26,$B$5:$Z$18,COLUMN()-1,FALSE))</f>
        <v>4</v>
      </c>
      <c r="H26" s="112">
        <f t="shared" ca="1" si="13"/>
        <v>3</v>
      </c>
      <c r="I26" s="113">
        <f t="shared" ca="1" si="13"/>
        <v>4</v>
      </c>
      <c r="J26" s="112">
        <f t="shared" ca="1" si="13"/>
        <v>5</v>
      </c>
      <c r="K26" s="113">
        <f t="shared" ca="1" si="13"/>
        <v>6</v>
      </c>
      <c r="L26" s="112">
        <f t="shared" ca="1" si="13"/>
        <v>8</v>
      </c>
      <c r="M26" s="113">
        <f t="shared" ca="1" si="13"/>
        <v>0</v>
      </c>
      <c r="N26" s="112" t="str">
        <f t="shared" ca="1" si="13"/>
        <v/>
      </c>
      <c r="O26" s="113" t="str">
        <f t="shared" ca="1" si="13"/>
        <v>0</v>
      </c>
      <c r="P26" s="112" t="str">
        <f t="shared" ca="1" si="13"/>
        <v/>
      </c>
      <c r="Q26" s="113" t="str">
        <f t="shared" ca="1" si="13"/>
        <v>0</v>
      </c>
      <c r="R26" s="112" t="str">
        <f t="shared" ca="1" si="13"/>
        <v/>
      </c>
      <c r="S26" s="113" t="str">
        <f t="shared" ca="1" si="13"/>
        <v>0</v>
      </c>
      <c r="T26" s="112" t="str">
        <f t="shared" ca="1" si="13"/>
        <v/>
      </c>
      <c r="U26" s="113" t="str">
        <f t="shared" ca="1" si="13"/>
        <v>0</v>
      </c>
      <c r="V26" s="112" t="str">
        <f t="shared" ca="1" si="13"/>
        <v/>
      </c>
      <c r="W26" s="113" t="str">
        <f t="shared" ca="1" si="13"/>
        <v>0</v>
      </c>
      <c r="X26" s="112" t="str">
        <f t="shared" ca="1" si="13"/>
        <v/>
      </c>
      <c r="Y26" s="113" t="str">
        <f t="shared" ca="1" si="13"/>
        <v>0</v>
      </c>
      <c r="Z26" s="92">
        <f t="shared" ca="1" si="13"/>
        <v>14</v>
      </c>
    </row>
    <row r="27" spans="1:28" ht="18.600000000000001" x14ac:dyDescent="0.35">
      <c r="A27" s="20">
        <v>7</v>
      </c>
      <c r="B27" s="20">
        <f t="shared" ca="1" si="10"/>
        <v>7</v>
      </c>
      <c r="C27" s="20">
        <f t="shared" ca="1" si="7"/>
        <v>10</v>
      </c>
      <c r="D27" s="7" t="str">
        <f t="shared" ca="1" si="11"/>
        <v>BASTIDE DE LA SALETTE 2</v>
      </c>
      <c r="E27" s="121" t="str">
        <f t="shared" ca="1" si="12"/>
        <v/>
      </c>
      <c r="F27" s="112" t="str">
        <f t="shared" ref="F27:U34" ca="1" si="14">IF($C27="","",VLOOKUP($A27,$B$5:$Z$18,COLUMN()-1,FALSE))</f>
        <v/>
      </c>
      <c r="G27" s="113" t="str">
        <f t="shared" ca="1" si="14"/>
        <v>0</v>
      </c>
      <c r="H27" s="112" t="str">
        <f t="shared" ca="1" si="14"/>
        <v/>
      </c>
      <c r="I27" s="113" t="str">
        <f t="shared" ca="1" si="14"/>
        <v>0</v>
      </c>
      <c r="J27" s="112" t="str">
        <f t="shared" ca="1" si="14"/>
        <v/>
      </c>
      <c r="K27" s="113" t="str">
        <f t="shared" ca="1" si="14"/>
        <v>0</v>
      </c>
      <c r="L27" s="112">
        <f t="shared" ca="1" si="14"/>
        <v>6</v>
      </c>
      <c r="M27" s="113">
        <f t="shared" ca="1" si="14"/>
        <v>4</v>
      </c>
      <c r="N27" s="112" t="str">
        <f t="shared" ca="1" si="14"/>
        <v/>
      </c>
      <c r="O27" s="113" t="str">
        <f t="shared" ca="1" si="14"/>
        <v>0</v>
      </c>
      <c r="P27" s="112" t="str">
        <f t="shared" ca="1" si="14"/>
        <v/>
      </c>
      <c r="Q27" s="113" t="str">
        <f t="shared" ca="1" si="14"/>
        <v>0</v>
      </c>
      <c r="R27" s="112" t="str">
        <f t="shared" ca="1" si="14"/>
        <v/>
      </c>
      <c r="S27" s="113" t="str">
        <f t="shared" ca="1" si="14"/>
        <v>0</v>
      </c>
      <c r="T27" s="112" t="str">
        <f t="shared" ca="1" si="14"/>
        <v/>
      </c>
      <c r="U27" s="113" t="str">
        <f t="shared" ca="1" si="14"/>
        <v>0</v>
      </c>
      <c r="V27" s="112" t="str">
        <f t="shared" ref="V27:Z34" ca="1" si="15">IF($C27="","",VLOOKUP($A27,$B$5:$Z$18,COLUMN()-1,FALSE))</f>
        <v/>
      </c>
      <c r="W27" s="113" t="str">
        <f t="shared" ca="1" si="15"/>
        <v>0</v>
      </c>
      <c r="X27" s="112" t="str">
        <f t="shared" ca="1" si="15"/>
        <v/>
      </c>
      <c r="Y27" s="113" t="str">
        <f t="shared" ca="1" si="15"/>
        <v>0</v>
      </c>
      <c r="Z27" s="92">
        <f t="shared" ca="1" si="15"/>
        <v>4</v>
      </c>
    </row>
    <row r="28" spans="1:28" ht="18.600000000000001" x14ac:dyDescent="0.35">
      <c r="A28" s="20">
        <v>8</v>
      </c>
      <c r="B28" s="20">
        <f t="shared" ca="1" si="10"/>
        <v>8</v>
      </c>
      <c r="C28" s="20">
        <f t="shared" ca="1" si="7"/>
        <v>6</v>
      </c>
      <c r="D28" s="7" t="str">
        <f t="shared" ca="1" si="11"/>
        <v>CHÂTEAU L'ARC</v>
      </c>
      <c r="E28" s="121" t="str">
        <f t="shared" ca="1" si="12"/>
        <v/>
      </c>
      <c r="F28" s="112" t="str">
        <f t="shared" ca="1" si="14"/>
        <v/>
      </c>
      <c r="G28" s="113" t="str">
        <f t="shared" ca="1" si="14"/>
        <v>0</v>
      </c>
      <c r="H28" s="112">
        <f t="shared" ca="1" si="14"/>
        <v>4</v>
      </c>
      <c r="I28" s="113">
        <f t="shared" ca="1" si="14"/>
        <v>1</v>
      </c>
      <c r="J28" s="112">
        <f t="shared" ca="1" si="14"/>
        <v>8</v>
      </c>
      <c r="K28" s="113">
        <f t="shared" ca="1" si="14"/>
        <v>0</v>
      </c>
      <c r="L28" s="112">
        <f t="shared" ca="1" si="14"/>
        <v>7</v>
      </c>
      <c r="M28" s="113">
        <f t="shared" ca="1" si="14"/>
        <v>2</v>
      </c>
      <c r="N28" s="112" t="str">
        <f t="shared" ca="1" si="14"/>
        <v/>
      </c>
      <c r="O28" s="113" t="str">
        <f t="shared" ca="1" si="14"/>
        <v>0</v>
      </c>
      <c r="P28" s="112" t="str">
        <f t="shared" ca="1" si="14"/>
        <v/>
      </c>
      <c r="Q28" s="113" t="str">
        <f t="shared" ca="1" si="14"/>
        <v>0</v>
      </c>
      <c r="R28" s="112" t="str">
        <f t="shared" ca="1" si="14"/>
        <v/>
      </c>
      <c r="S28" s="113" t="str">
        <f t="shared" ca="1" si="14"/>
        <v>0</v>
      </c>
      <c r="T28" s="112" t="str">
        <f t="shared" ca="1" si="14"/>
        <v/>
      </c>
      <c r="U28" s="113" t="str">
        <f t="shared" ca="1" si="14"/>
        <v>0</v>
      </c>
      <c r="V28" s="112" t="str">
        <f t="shared" ca="1" si="15"/>
        <v/>
      </c>
      <c r="W28" s="113" t="str">
        <f t="shared" ca="1" si="15"/>
        <v>0</v>
      </c>
      <c r="X28" s="112" t="str">
        <f t="shared" ca="1" si="15"/>
        <v/>
      </c>
      <c r="Y28" s="113" t="str">
        <f t="shared" ca="1" si="15"/>
        <v>0</v>
      </c>
      <c r="Z28" s="92">
        <f t="shared" ca="1" si="15"/>
        <v>3</v>
      </c>
    </row>
    <row r="29" spans="1:28" ht="18.600000000000001" x14ac:dyDescent="0.35">
      <c r="A29" s="20">
        <v>9</v>
      </c>
      <c r="B29" s="20">
        <f t="shared" ca="1" si="10"/>
        <v>9</v>
      </c>
      <c r="C29" s="20">
        <f t="shared" ca="1" si="7"/>
        <v>9</v>
      </c>
      <c r="D29" s="7" t="str">
        <f t="shared" ca="1" si="11"/>
        <v>OUEST PROVENCE MIRAMAS</v>
      </c>
      <c r="E29" s="121" t="str">
        <f t="shared" ca="1" si="12"/>
        <v/>
      </c>
      <c r="F29" s="112" t="str">
        <f t="shared" ca="1" si="14"/>
        <v/>
      </c>
      <c r="G29" s="113" t="str">
        <f t="shared" ca="1" si="14"/>
        <v>0</v>
      </c>
      <c r="H29" s="112" t="str">
        <f t="shared" ca="1" si="14"/>
        <v/>
      </c>
      <c r="I29" s="113" t="str">
        <f t="shared" ca="1" si="14"/>
        <v>0</v>
      </c>
      <c r="J29" s="112">
        <f t="shared" ca="1" si="14"/>
        <v>7</v>
      </c>
      <c r="K29" s="113">
        <f t="shared" ca="1" si="14"/>
        <v>2</v>
      </c>
      <c r="L29" s="112" t="str">
        <f t="shared" ca="1" si="14"/>
        <v/>
      </c>
      <c r="M29" s="113" t="str">
        <f t="shared" ca="1" si="14"/>
        <v>0</v>
      </c>
      <c r="N29" s="112" t="str">
        <f t="shared" ca="1" si="14"/>
        <v/>
      </c>
      <c r="O29" s="113" t="str">
        <f t="shared" ca="1" si="14"/>
        <v>0</v>
      </c>
      <c r="P29" s="112" t="str">
        <f t="shared" ca="1" si="14"/>
        <v/>
      </c>
      <c r="Q29" s="113" t="str">
        <f t="shared" ca="1" si="14"/>
        <v>0</v>
      </c>
      <c r="R29" s="112" t="str">
        <f t="shared" ca="1" si="14"/>
        <v/>
      </c>
      <c r="S29" s="113" t="str">
        <f t="shared" ca="1" si="14"/>
        <v>0</v>
      </c>
      <c r="T29" s="112" t="str">
        <f t="shared" ca="1" si="14"/>
        <v/>
      </c>
      <c r="U29" s="113" t="str">
        <f t="shared" ca="1" si="14"/>
        <v>0</v>
      </c>
      <c r="V29" s="112" t="str">
        <f t="shared" ca="1" si="15"/>
        <v/>
      </c>
      <c r="W29" s="113" t="str">
        <f t="shared" ca="1" si="15"/>
        <v>0</v>
      </c>
      <c r="X29" s="112" t="str">
        <f t="shared" ca="1" si="15"/>
        <v/>
      </c>
      <c r="Y29" s="113" t="str">
        <f t="shared" ca="1" si="15"/>
        <v>0</v>
      </c>
      <c r="Z29" s="92">
        <f t="shared" ca="1" si="15"/>
        <v>2</v>
      </c>
    </row>
    <row r="30" spans="1:28" ht="18.600000000000001" x14ac:dyDescent="0.35">
      <c r="A30" s="20">
        <v>10</v>
      </c>
      <c r="B30" s="20">
        <f t="shared" ca="1" si="10"/>
        <v>10</v>
      </c>
      <c r="C30" s="20">
        <f t="shared" ca="1" si="7"/>
        <v>2</v>
      </c>
      <c r="D30" s="7" t="str">
        <f t="shared" ca="1" si="11"/>
        <v>TRAINING GOLF CENTER AIX MARSEILLE</v>
      </c>
      <c r="E30" s="121" t="str">
        <f t="shared" ca="1" si="12"/>
        <v/>
      </c>
      <c r="F30" s="112">
        <f t="shared" ca="1" si="14"/>
        <v>5</v>
      </c>
      <c r="G30" s="113">
        <f t="shared" ca="1" si="14"/>
        <v>0</v>
      </c>
      <c r="H30" s="112" t="str">
        <f t="shared" ca="1" si="14"/>
        <v/>
      </c>
      <c r="I30" s="113" t="str">
        <f t="shared" ca="1" si="14"/>
        <v>0</v>
      </c>
      <c r="J30" s="112" t="str">
        <f t="shared" ca="1" si="14"/>
        <v/>
      </c>
      <c r="K30" s="113" t="str">
        <f t="shared" ca="1" si="14"/>
        <v>0</v>
      </c>
      <c r="L30" s="112" t="str">
        <f t="shared" ca="1" si="14"/>
        <v/>
      </c>
      <c r="M30" s="113" t="str">
        <f t="shared" ca="1" si="14"/>
        <v>0</v>
      </c>
      <c r="N30" s="112" t="str">
        <f t="shared" ca="1" si="14"/>
        <v/>
      </c>
      <c r="O30" s="113" t="str">
        <f t="shared" ca="1" si="14"/>
        <v>0</v>
      </c>
      <c r="P30" s="112" t="str">
        <f t="shared" ca="1" si="14"/>
        <v/>
      </c>
      <c r="Q30" s="113" t="str">
        <f t="shared" ca="1" si="14"/>
        <v>0</v>
      </c>
      <c r="R30" s="112" t="str">
        <f t="shared" ca="1" si="14"/>
        <v/>
      </c>
      <c r="S30" s="113" t="str">
        <f t="shared" ca="1" si="14"/>
        <v>0</v>
      </c>
      <c r="T30" s="112" t="str">
        <f t="shared" ca="1" si="14"/>
        <v/>
      </c>
      <c r="U30" s="113" t="str">
        <f t="shared" ca="1" si="14"/>
        <v>0</v>
      </c>
      <c r="V30" s="112" t="str">
        <f t="shared" ca="1" si="15"/>
        <v/>
      </c>
      <c r="W30" s="113" t="str">
        <f t="shared" ca="1" si="15"/>
        <v>0</v>
      </c>
      <c r="X30" s="112" t="str">
        <f t="shared" ca="1" si="15"/>
        <v/>
      </c>
      <c r="Y30" s="113" t="str">
        <f t="shared" ca="1" si="15"/>
        <v>0</v>
      </c>
      <c r="Z30" s="92">
        <f t="shared" ca="1" si="15"/>
        <v>0</v>
      </c>
    </row>
    <row r="31" spans="1:28" ht="18.600000000000001" x14ac:dyDescent="0.35">
      <c r="A31" s="20">
        <v>11</v>
      </c>
      <c r="B31" s="20" t="str">
        <f t="shared" ca="1" si="10"/>
        <v/>
      </c>
      <c r="C31" s="20" t="str">
        <f t="shared" ca="1" si="7"/>
        <v/>
      </c>
      <c r="D31" s="7" t="str">
        <f t="shared" ca="1" si="11"/>
        <v/>
      </c>
      <c r="E31" s="121" t="str">
        <f t="shared" ca="1" si="12"/>
        <v/>
      </c>
      <c r="F31" s="112" t="str">
        <f t="shared" ca="1" si="14"/>
        <v/>
      </c>
      <c r="G31" s="113" t="str">
        <f t="shared" ca="1" si="14"/>
        <v/>
      </c>
      <c r="H31" s="112" t="str">
        <f t="shared" ca="1" si="14"/>
        <v/>
      </c>
      <c r="I31" s="113" t="str">
        <f t="shared" ca="1" si="14"/>
        <v/>
      </c>
      <c r="J31" s="112" t="str">
        <f t="shared" ca="1" si="14"/>
        <v/>
      </c>
      <c r="K31" s="113" t="str">
        <f t="shared" ca="1" si="14"/>
        <v/>
      </c>
      <c r="L31" s="112" t="str">
        <f t="shared" ca="1" si="14"/>
        <v/>
      </c>
      <c r="M31" s="113" t="str">
        <f t="shared" ca="1" si="14"/>
        <v/>
      </c>
      <c r="N31" s="112" t="str">
        <f t="shared" ca="1" si="14"/>
        <v/>
      </c>
      <c r="O31" s="113" t="str">
        <f t="shared" ca="1" si="14"/>
        <v/>
      </c>
      <c r="P31" s="112" t="str">
        <f t="shared" ca="1" si="14"/>
        <v/>
      </c>
      <c r="Q31" s="113" t="str">
        <f t="shared" ca="1" si="14"/>
        <v/>
      </c>
      <c r="R31" s="112" t="str">
        <f t="shared" ca="1" si="14"/>
        <v/>
      </c>
      <c r="S31" s="113" t="str">
        <f t="shared" ca="1" si="14"/>
        <v/>
      </c>
      <c r="T31" s="112" t="str">
        <f t="shared" ca="1" si="14"/>
        <v/>
      </c>
      <c r="U31" s="113" t="str">
        <f t="shared" ca="1" si="14"/>
        <v/>
      </c>
      <c r="V31" s="112" t="str">
        <f t="shared" ca="1" si="15"/>
        <v/>
      </c>
      <c r="W31" s="113" t="str">
        <f t="shared" ca="1" si="15"/>
        <v/>
      </c>
      <c r="X31" s="112" t="str">
        <f t="shared" ca="1" si="15"/>
        <v/>
      </c>
      <c r="Y31" s="113" t="str">
        <f t="shared" ca="1" si="15"/>
        <v/>
      </c>
      <c r="Z31" s="92" t="str">
        <f t="shared" ca="1" si="15"/>
        <v/>
      </c>
    </row>
    <row r="32" spans="1:28" ht="18.75" x14ac:dyDescent="0.25">
      <c r="A32" s="20">
        <v>12</v>
      </c>
      <c r="B32" s="20" t="str">
        <f t="shared" ca="1" si="10"/>
        <v/>
      </c>
      <c r="C32" s="20" t="str">
        <f t="shared" ca="1" si="7"/>
        <v/>
      </c>
      <c r="D32" s="7" t="str">
        <f t="shared" ca="1" si="11"/>
        <v/>
      </c>
      <c r="E32" s="121" t="str">
        <f t="shared" ca="1" si="12"/>
        <v/>
      </c>
      <c r="F32" s="112" t="str">
        <f t="shared" ca="1" si="14"/>
        <v/>
      </c>
      <c r="G32" s="113" t="str">
        <f t="shared" ca="1" si="14"/>
        <v/>
      </c>
      <c r="H32" s="112" t="str">
        <f t="shared" ca="1" si="14"/>
        <v/>
      </c>
      <c r="I32" s="113" t="str">
        <f t="shared" ca="1" si="14"/>
        <v/>
      </c>
      <c r="J32" s="112" t="str">
        <f t="shared" ca="1" si="14"/>
        <v/>
      </c>
      <c r="K32" s="113" t="str">
        <f t="shared" ca="1" si="14"/>
        <v/>
      </c>
      <c r="L32" s="112" t="str">
        <f t="shared" ca="1" si="14"/>
        <v/>
      </c>
      <c r="M32" s="113" t="str">
        <f t="shared" ca="1" si="14"/>
        <v/>
      </c>
      <c r="N32" s="112" t="str">
        <f t="shared" ca="1" si="14"/>
        <v/>
      </c>
      <c r="O32" s="113" t="str">
        <f t="shared" ca="1" si="14"/>
        <v/>
      </c>
      <c r="P32" s="112" t="str">
        <f t="shared" ca="1" si="14"/>
        <v/>
      </c>
      <c r="Q32" s="113" t="str">
        <f t="shared" ca="1" si="14"/>
        <v/>
      </c>
      <c r="R32" s="112" t="str">
        <f t="shared" ca="1" si="14"/>
        <v/>
      </c>
      <c r="S32" s="113" t="str">
        <f t="shared" ca="1" si="14"/>
        <v/>
      </c>
      <c r="T32" s="112" t="str">
        <f t="shared" ca="1" si="14"/>
        <v/>
      </c>
      <c r="U32" s="113" t="str">
        <f t="shared" ca="1" si="14"/>
        <v/>
      </c>
      <c r="V32" s="112" t="str">
        <f t="shared" ca="1" si="15"/>
        <v/>
      </c>
      <c r="W32" s="113" t="str">
        <f t="shared" ca="1" si="15"/>
        <v/>
      </c>
      <c r="X32" s="112" t="str">
        <f t="shared" ca="1" si="15"/>
        <v/>
      </c>
      <c r="Y32" s="113" t="str">
        <f t="shared" ca="1" si="15"/>
        <v/>
      </c>
      <c r="Z32" s="92" t="str">
        <f t="shared" ca="1" si="15"/>
        <v/>
      </c>
    </row>
    <row r="33" spans="1:26" ht="18.75" x14ac:dyDescent="0.25">
      <c r="A33" s="20">
        <v>13</v>
      </c>
      <c r="B33" s="20" t="str">
        <f t="shared" ca="1" si="10"/>
        <v/>
      </c>
      <c r="C33" s="20" t="str">
        <f t="shared" ca="1" si="7"/>
        <v/>
      </c>
      <c r="D33" s="7" t="str">
        <f t="shared" ca="1" si="11"/>
        <v/>
      </c>
      <c r="E33" s="121" t="str">
        <f t="shared" ca="1" si="12"/>
        <v/>
      </c>
      <c r="F33" s="112" t="str">
        <f t="shared" ca="1" si="14"/>
        <v/>
      </c>
      <c r="G33" s="113" t="str">
        <f t="shared" ca="1" si="14"/>
        <v/>
      </c>
      <c r="H33" s="112" t="str">
        <f t="shared" ca="1" si="14"/>
        <v/>
      </c>
      <c r="I33" s="113" t="str">
        <f t="shared" ca="1" si="14"/>
        <v/>
      </c>
      <c r="J33" s="112" t="str">
        <f t="shared" ca="1" si="14"/>
        <v/>
      </c>
      <c r="K33" s="113" t="str">
        <f t="shared" ca="1" si="14"/>
        <v/>
      </c>
      <c r="L33" s="112" t="str">
        <f t="shared" ca="1" si="14"/>
        <v/>
      </c>
      <c r="M33" s="113" t="str">
        <f t="shared" ca="1" si="14"/>
        <v/>
      </c>
      <c r="N33" s="112" t="str">
        <f t="shared" ca="1" si="14"/>
        <v/>
      </c>
      <c r="O33" s="113" t="str">
        <f t="shared" ca="1" si="14"/>
        <v/>
      </c>
      <c r="P33" s="112" t="str">
        <f t="shared" ca="1" si="14"/>
        <v/>
      </c>
      <c r="Q33" s="113" t="str">
        <f t="shared" ca="1" si="14"/>
        <v/>
      </c>
      <c r="R33" s="112" t="str">
        <f t="shared" ca="1" si="14"/>
        <v/>
      </c>
      <c r="S33" s="113" t="str">
        <f t="shared" ca="1" si="14"/>
        <v/>
      </c>
      <c r="T33" s="112" t="str">
        <f t="shared" ca="1" si="14"/>
        <v/>
      </c>
      <c r="U33" s="113" t="str">
        <f t="shared" ca="1" si="14"/>
        <v/>
      </c>
      <c r="V33" s="112" t="str">
        <f t="shared" ca="1" si="15"/>
        <v/>
      </c>
      <c r="W33" s="113" t="str">
        <f t="shared" ca="1" si="15"/>
        <v/>
      </c>
      <c r="X33" s="112" t="str">
        <f t="shared" ca="1" si="15"/>
        <v/>
      </c>
      <c r="Y33" s="113" t="str">
        <f t="shared" ca="1" si="15"/>
        <v/>
      </c>
      <c r="Z33" s="92" t="str">
        <f t="shared" ca="1" si="15"/>
        <v/>
      </c>
    </row>
    <row r="34" spans="1:26" ht="18.75" x14ac:dyDescent="0.25">
      <c r="A34" s="20">
        <v>14</v>
      </c>
      <c r="B34" s="20" t="str">
        <f t="shared" ca="1" si="10"/>
        <v/>
      </c>
      <c r="C34" s="20" t="str">
        <f ca="1">IF(D34="","",VLOOKUP($A34,$B$5:$Z$18,COLUMN()+1,FALSE))</f>
        <v/>
      </c>
      <c r="D34" s="7" t="str">
        <f t="shared" ca="1" si="11"/>
        <v/>
      </c>
      <c r="E34" s="121" t="str">
        <f t="shared" ca="1" si="12"/>
        <v/>
      </c>
      <c r="F34" s="112" t="str">
        <f t="shared" ca="1" si="14"/>
        <v/>
      </c>
      <c r="G34" s="113" t="str">
        <f t="shared" ca="1" si="14"/>
        <v/>
      </c>
      <c r="H34" s="112" t="str">
        <f t="shared" ca="1" si="14"/>
        <v/>
      </c>
      <c r="I34" s="113" t="str">
        <f t="shared" ca="1" si="14"/>
        <v/>
      </c>
      <c r="J34" s="112" t="str">
        <f t="shared" ca="1" si="14"/>
        <v/>
      </c>
      <c r="K34" s="113" t="str">
        <f t="shared" ca="1" si="14"/>
        <v/>
      </c>
      <c r="L34" s="112" t="str">
        <f t="shared" ca="1" si="14"/>
        <v/>
      </c>
      <c r="M34" s="113" t="str">
        <f t="shared" ca="1" si="14"/>
        <v/>
      </c>
      <c r="N34" s="112" t="str">
        <f t="shared" ca="1" si="14"/>
        <v/>
      </c>
      <c r="O34" s="113" t="str">
        <f t="shared" ca="1" si="14"/>
        <v/>
      </c>
      <c r="P34" s="112" t="str">
        <f t="shared" ca="1" si="14"/>
        <v/>
      </c>
      <c r="Q34" s="113" t="str">
        <f t="shared" ca="1" si="14"/>
        <v/>
      </c>
      <c r="R34" s="112" t="str">
        <f t="shared" ca="1" si="14"/>
        <v/>
      </c>
      <c r="S34" s="113" t="str">
        <f t="shared" ca="1" si="14"/>
        <v/>
      </c>
      <c r="T34" s="112" t="str">
        <f t="shared" ca="1" si="14"/>
        <v/>
      </c>
      <c r="U34" s="113" t="str">
        <f t="shared" ca="1" si="14"/>
        <v/>
      </c>
      <c r="V34" s="112" t="str">
        <f t="shared" ca="1" si="15"/>
        <v/>
      </c>
      <c r="W34" s="113" t="str">
        <f t="shared" ca="1" si="15"/>
        <v/>
      </c>
      <c r="X34" s="112" t="str">
        <f t="shared" ca="1" si="15"/>
        <v/>
      </c>
      <c r="Y34" s="113" t="str">
        <f t="shared" ca="1" si="15"/>
        <v/>
      </c>
      <c r="Z34" s="92" t="str">
        <f t="shared" ca="1" si="15"/>
        <v/>
      </c>
    </row>
    <row r="35" spans="1:26" x14ac:dyDescent="0.25">
      <c r="A35" s="6"/>
      <c r="B35" s="6"/>
    </row>
    <row r="36" spans="1:26" x14ac:dyDescent="0.25">
      <c r="A36" s="6"/>
      <c r="B36" s="6"/>
      <c r="D36" s="129"/>
    </row>
    <row r="37" spans="1:26" x14ac:dyDescent="0.25">
      <c r="A37" s="6"/>
      <c r="B37" s="6"/>
    </row>
    <row r="38" spans="1:26" x14ac:dyDescent="0.25">
      <c r="A38" s="6"/>
      <c r="B38" s="6"/>
    </row>
    <row r="39" spans="1:26" x14ac:dyDescent="0.25">
      <c r="A39" s="6"/>
      <c r="B39" s="6"/>
    </row>
    <row r="40" spans="1:26" x14ac:dyDescent="0.25">
      <c r="A40" s="6"/>
      <c r="B40" s="6"/>
    </row>
    <row r="41" spans="1:26" x14ac:dyDescent="0.25">
      <c r="A41" s="6"/>
      <c r="B41" s="6"/>
    </row>
    <row r="42" spans="1:26" x14ac:dyDescent="0.25">
      <c r="A42" s="6"/>
      <c r="B42" s="6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4" hidden="1" customWidth="1"/>
    <col min="5" max="5" width="4.7109375" style="14" hidden="1" customWidth="1"/>
    <col min="6" max="6" width="6" style="14" hidden="1" customWidth="1"/>
    <col min="7" max="7" width="4.7109375" style="14" hidden="1" customWidth="1"/>
    <col min="8" max="8" width="6.140625" style="14" hidden="1" customWidth="1"/>
    <col min="9" max="9" width="4.7109375" style="14" hidden="1" customWidth="1"/>
    <col min="10" max="10" width="4.42578125" style="14" hidden="1" customWidth="1"/>
    <col min="11" max="11" width="4.7109375" style="14" hidden="1" customWidth="1"/>
    <col min="12" max="12" width="6.140625" style="14" hidden="1" customWidth="1"/>
    <col min="13" max="14" width="4.42578125" style="14" hidden="1" customWidth="1"/>
    <col min="15" max="15" width="3.7109375" style="14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4" hidden="1" customWidth="1"/>
    <col min="37" max="37" width="7.140625" style="14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41679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65</v>
      </c>
      <c r="B5" s="2" t="s">
        <v>56</v>
      </c>
      <c r="C5" s="2" t="s">
        <v>57</v>
      </c>
      <c r="D5" s="26"/>
      <c r="E5" s="27">
        <f>(D5*100/20)/100</f>
        <v>0</v>
      </c>
      <c r="F5" s="26"/>
      <c r="G5" s="27">
        <f>(F5*100/20)/100</f>
        <v>0</v>
      </c>
      <c r="H5" s="26"/>
      <c r="I5" s="27">
        <f>(H5*100/20)/100</f>
        <v>0</v>
      </c>
      <c r="J5" s="26"/>
      <c r="K5" s="27">
        <f>(J5*100/20)/100</f>
        <v>0</v>
      </c>
      <c r="L5" s="28" t="str">
        <f t="shared" ref="L5:L28" si="0">IF(AND(D5="",F5="",H5="",J5=""),"",D5+F5+H5+J5)</f>
        <v/>
      </c>
      <c r="M5" s="29" t="str">
        <f>IFERROR(RANK(L5,$L$5:$L$40,0),"")</f>
        <v/>
      </c>
      <c r="N5" s="74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3" t="s">
        <v>27</v>
      </c>
      <c r="P5" s="36"/>
      <c r="Q5" s="37">
        <f t="shared" ref="Q5:Q28" si="1">(P5*100/10)/100</f>
        <v>0</v>
      </c>
      <c r="R5" s="38"/>
      <c r="S5" s="37">
        <f t="shared" ref="S5:S28" si="2">(R5*100/10)/100</f>
        <v>0</v>
      </c>
      <c r="T5" s="38"/>
      <c r="U5" s="39">
        <f t="shared" ref="U5:U28" si="3">(T5*100/10)/100</f>
        <v>0</v>
      </c>
      <c r="V5" s="38"/>
      <c r="W5" s="39">
        <f t="shared" ref="W5:W28" si="4">(V5*100/10)/100</f>
        <v>0</v>
      </c>
      <c r="X5" s="38" t="str">
        <f t="shared" ref="X5:X28" si="5">IF(AND(P5="",R5="",T5="",V5=""),"",P5+R5+T5+V5)</f>
        <v/>
      </c>
      <c r="Y5" s="40" t="str">
        <f t="shared" ref="Y5:Y28" si="6">IFERROR(RANK(X5,$X$5:$X$40,0),"")</f>
        <v/>
      </c>
      <c r="Z5" s="76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2" t="s">
        <v>27</v>
      </c>
      <c r="AB5" s="49"/>
      <c r="AC5" s="50">
        <f t="shared" ref="AC5:AC28" si="7">(AB5*100/7)/100</f>
        <v>0</v>
      </c>
      <c r="AD5" s="51"/>
      <c r="AE5" s="52">
        <f t="shared" ref="AE5:AE28" si="8">(AD5*100/14)/100</f>
        <v>0</v>
      </c>
      <c r="AF5" s="53" t="str">
        <f t="shared" ref="AF5:AF28" si="9">IF(AND(AB5="",AD5=""),"",AB5+AD5)</f>
        <v/>
      </c>
      <c r="AG5" s="54" t="str">
        <f t="shared" ref="AG5:AG28" si="10">IFERROR(RANK(AF5,$AF$5:$AF$40,0),"")</f>
        <v/>
      </c>
      <c r="AH5" s="77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5" t="s">
        <v>27</v>
      </c>
      <c r="AJ5" s="59"/>
      <c r="AK5" s="12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3" si="12">IF(AJ5&gt;10,0,(100-AJ5*10)/100)</f>
        <v>1</v>
      </c>
      <c r="AM5" s="61"/>
      <c r="AN5" s="61"/>
      <c r="AO5" s="62">
        <f t="shared" ref="AO5:AO28" si="13">IF(AM5&gt;10,0,(100-AM5*10)/100)</f>
        <v>1</v>
      </c>
      <c r="AP5" s="13" t="str">
        <f t="shared" ref="AP5:AP28" si="14">IF(AND(AJ5="",AM5=""),"",AK5+AN5)</f>
        <v/>
      </c>
      <c r="AQ5" s="63" t="str">
        <f t="shared" ref="AQ5:AQ28" si="15">IFERROR(RANK(AP5,$AP$5:$AP$40,0),"")</f>
        <v/>
      </c>
      <c r="AR5" s="78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4" t="s">
        <v>27</v>
      </c>
      <c r="AT5" s="69"/>
      <c r="AU5" s="70" t="str">
        <f t="shared" ref="AU5:AU28" si="16">IFERROR(RANK(AT5,$AT$5:$AT$40,1),"")</f>
        <v/>
      </c>
      <c r="AV5" s="79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0" t="s">
        <v>27</v>
      </c>
      <c r="AX5" s="15">
        <f t="shared" ref="AX5:AX28" ca="1" si="17">N5+Z5+AH5+AR5+AV5</f>
        <v>0</v>
      </c>
      <c r="AY5" s="11" t="str">
        <f t="shared" ref="AY5:AY28" ca="1" si="18">IF(AX5=0,"",RANK(AX5,$AX$5:$AX$40,0))</f>
        <v/>
      </c>
      <c r="AZ5" s="81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55</v>
      </c>
      <c r="C6" s="2" t="s">
        <v>58</v>
      </c>
      <c r="D6" s="26"/>
      <c r="E6" s="27">
        <f t="shared" ref="E6:E23" si="19">(D6*100/20)/100</f>
        <v>0</v>
      </c>
      <c r="F6" s="26"/>
      <c r="G6" s="27">
        <f t="shared" ref="G6:G28" si="20">(F6*100/20)/100</f>
        <v>0</v>
      </c>
      <c r="H6" s="26"/>
      <c r="I6" s="27">
        <f t="shared" ref="I6:I28" si="21">(H6*100/20)/100</f>
        <v>0</v>
      </c>
      <c r="J6" s="26"/>
      <c r="K6" s="27">
        <f t="shared" ref="K6:K28" si="22">(J6*100/20)/100</f>
        <v>0</v>
      </c>
      <c r="L6" s="28" t="str">
        <f t="shared" si="0"/>
        <v/>
      </c>
      <c r="M6" s="29" t="str">
        <f t="shared" ref="M6:M28" si="23">IFERROR(RANK(L6,$L$5:$L$40,0),"")</f>
        <v/>
      </c>
      <c r="N6" s="74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5" t="s">
        <v>27</v>
      </c>
      <c r="P6" s="41"/>
      <c r="Q6" s="39">
        <f t="shared" si="1"/>
        <v>0</v>
      </c>
      <c r="R6" s="41"/>
      <c r="S6" s="39">
        <f t="shared" si="2"/>
        <v>0</v>
      </c>
      <c r="T6" s="41"/>
      <c r="U6" s="39">
        <f t="shared" si="3"/>
        <v>0</v>
      </c>
      <c r="V6" s="41"/>
      <c r="W6" s="39">
        <f t="shared" si="4"/>
        <v>0</v>
      </c>
      <c r="X6" s="38" t="str">
        <f t="shared" si="5"/>
        <v/>
      </c>
      <c r="Y6" s="40" t="str">
        <f t="shared" si="6"/>
        <v/>
      </c>
      <c r="Z6" s="76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2" t="s">
        <v>27</v>
      </c>
      <c r="AB6" s="49"/>
      <c r="AC6" s="50">
        <f t="shared" si="7"/>
        <v>0</v>
      </c>
      <c r="AD6" s="49"/>
      <c r="AE6" s="52">
        <f t="shared" si="8"/>
        <v>0</v>
      </c>
      <c r="AF6" s="53" t="str">
        <f t="shared" si="9"/>
        <v/>
      </c>
      <c r="AG6" s="54" t="str">
        <f t="shared" si="10"/>
        <v/>
      </c>
      <c r="AH6" s="77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5" t="s">
        <v>27</v>
      </c>
      <c r="AJ6" s="59"/>
      <c r="AK6" s="12">
        <f t="shared" si="11"/>
        <v>10</v>
      </c>
      <c r="AL6" s="60">
        <f t="shared" si="12"/>
        <v>1</v>
      </c>
      <c r="AM6" s="61"/>
      <c r="AN6" s="61"/>
      <c r="AO6" s="62">
        <f t="shared" si="13"/>
        <v>1</v>
      </c>
      <c r="AP6" s="13" t="str">
        <f t="shared" si="14"/>
        <v/>
      </c>
      <c r="AQ6" s="63" t="str">
        <f t="shared" si="15"/>
        <v/>
      </c>
      <c r="AR6" s="78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4" t="s">
        <v>27</v>
      </c>
      <c r="AT6" s="71"/>
      <c r="AU6" s="70" t="str">
        <f t="shared" si="16"/>
        <v/>
      </c>
      <c r="AV6" s="79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0" t="s">
        <v>27</v>
      </c>
      <c r="AX6" s="15">
        <f t="shared" ca="1" si="17"/>
        <v>0</v>
      </c>
      <c r="AY6" s="11" t="str">
        <f t="shared" ca="1" si="18"/>
        <v/>
      </c>
      <c r="AZ6" s="81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65</v>
      </c>
      <c r="B7" s="2" t="s">
        <v>48</v>
      </c>
      <c r="C7" s="2" t="s">
        <v>59</v>
      </c>
      <c r="D7" s="26"/>
      <c r="E7" s="27">
        <f t="shared" si="19"/>
        <v>0</v>
      </c>
      <c r="F7" s="26"/>
      <c r="G7" s="27">
        <f t="shared" si="20"/>
        <v>0</v>
      </c>
      <c r="H7" s="26"/>
      <c r="I7" s="27">
        <f t="shared" si="21"/>
        <v>0</v>
      </c>
      <c r="J7" s="26"/>
      <c r="K7" s="27">
        <f t="shared" si="22"/>
        <v>0</v>
      </c>
      <c r="L7" s="28" t="str">
        <f t="shared" si="0"/>
        <v/>
      </c>
      <c r="M7" s="29" t="str">
        <f t="shared" si="23"/>
        <v/>
      </c>
      <c r="N7" s="74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5" t="s">
        <v>27</v>
      </c>
      <c r="P7" s="41"/>
      <c r="Q7" s="39">
        <f t="shared" si="1"/>
        <v>0</v>
      </c>
      <c r="R7" s="41"/>
      <c r="S7" s="39">
        <f t="shared" si="2"/>
        <v>0</v>
      </c>
      <c r="T7" s="41"/>
      <c r="U7" s="39">
        <f t="shared" si="3"/>
        <v>0</v>
      </c>
      <c r="V7" s="41"/>
      <c r="W7" s="39">
        <f t="shared" si="4"/>
        <v>0</v>
      </c>
      <c r="X7" s="38" t="str">
        <f t="shared" si="5"/>
        <v/>
      </c>
      <c r="Y7" s="40" t="str">
        <f t="shared" si="6"/>
        <v/>
      </c>
      <c r="Z7" s="76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2" t="s">
        <v>27</v>
      </c>
      <c r="AB7" s="49"/>
      <c r="AC7" s="50">
        <f t="shared" si="7"/>
        <v>0</v>
      </c>
      <c r="AD7" s="49"/>
      <c r="AE7" s="52">
        <f t="shared" si="8"/>
        <v>0</v>
      </c>
      <c r="AF7" s="53" t="str">
        <f t="shared" si="9"/>
        <v/>
      </c>
      <c r="AG7" s="54" t="str">
        <f t="shared" si="10"/>
        <v/>
      </c>
      <c r="AH7" s="77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5" t="s">
        <v>27</v>
      </c>
      <c r="AJ7" s="59"/>
      <c r="AK7" s="12">
        <f t="shared" si="11"/>
        <v>10</v>
      </c>
      <c r="AL7" s="60">
        <f t="shared" si="12"/>
        <v>1</v>
      </c>
      <c r="AM7" s="65"/>
      <c r="AN7" s="13"/>
      <c r="AO7" s="62">
        <f t="shared" si="13"/>
        <v>1</v>
      </c>
      <c r="AP7" s="13" t="str">
        <f t="shared" si="14"/>
        <v/>
      </c>
      <c r="AQ7" s="63" t="str">
        <f t="shared" si="15"/>
        <v/>
      </c>
      <c r="AR7" s="78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4" t="s">
        <v>27</v>
      </c>
      <c r="AT7" s="71"/>
      <c r="AU7" s="70" t="str">
        <f t="shared" si="16"/>
        <v/>
      </c>
      <c r="AV7" s="79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0" t="s">
        <v>27</v>
      </c>
      <c r="AX7" s="15">
        <f t="shared" ca="1" si="17"/>
        <v>0</v>
      </c>
      <c r="AY7" s="11" t="str">
        <f t="shared" ca="1" si="18"/>
        <v/>
      </c>
      <c r="AZ7" s="81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49</v>
      </c>
      <c r="C8" s="2" t="s">
        <v>60</v>
      </c>
      <c r="D8" s="26"/>
      <c r="E8" s="27">
        <f t="shared" si="19"/>
        <v>0</v>
      </c>
      <c r="F8" s="26"/>
      <c r="G8" s="27">
        <f t="shared" si="20"/>
        <v>0</v>
      </c>
      <c r="H8" s="26"/>
      <c r="I8" s="27">
        <f t="shared" si="21"/>
        <v>0</v>
      </c>
      <c r="J8" s="26"/>
      <c r="K8" s="27">
        <f t="shared" si="22"/>
        <v>0</v>
      </c>
      <c r="L8" s="28" t="str">
        <f t="shared" si="0"/>
        <v/>
      </c>
      <c r="M8" s="29" t="str">
        <f t="shared" si="23"/>
        <v/>
      </c>
      <c r="N8" s="74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5" t="s">
        <v>27</v>
      </c>
      <c r="P8" s="41"/>
      <c r="Q8" s="39">
        <f t="shared" si="1"/>
        <v>0</v>
      </c>
      <c r="R8" s="41"/>
      <c r="S8" s="39">
        <f t="shared" si="2"/>
        <v>0</v>
      </c>
      <c r="T8" s="41"/>
      <c r="U8" s="39">
        <f t="shared" si="3"/>
        <v>0</v>
      </c>
      <c r="V8" s="41"/>
      <c r="W8" s="39">
        <f t="shared" si="4"/>
        <v>0</v>
      </c>
      <c r="X8" s="38" t="str">
        <f t="shared" si="5"/>
        <v/>
      </c>
      <c r="Y8" s="40" t="str">
        <f t="shared" si="6"/>
        <v/>
      </c>
      <c r="Z8" s="76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2" t="s">
        <v>27</v>
      </c>
      <c r="AB8" s="49"/>
      <c r="AC8" s="50">
        <f t="shared" si="7"/>
        <v>0</v>
      </c>
      <c r="AD8" s="49"/>
      <c r="AE8" s="52">
        <f t="shared" si="8"/>
        <v>0</v>
      </c>
      <c r="AF8" s="53" t="str">
        <f t="shared" si="9"/>
        <v/>
      </c>
      <c r="AG8" s="54" t="str">
        <f t="shared" si="10"/>
        <v/>
      </c>
      <c r="AH8" s="77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5" t="s">
        <v>27</v>
      </c>
      <c r="AJ8" s="59"/>
      <c r="AK8" s="12">
        <f t="shared" si="11"/>
        <v>10</v>
      </c>
      <c r="AL8" s="60">
        <f t="shared" si="12"/>
        <v>1</v>
      </c>
      <c r="AM8" s="61"/>
      <c r="AN8" s="61"/>
      <c r="AO8" s="62">
        <f t="shared" si="13"/>
        <v>1</v>
      </c>
      <c r="AP8" s="13" t="str">
        <f t="shared" si="14"/>
        <v/>
      </c>
      <c r="AQ8" s="63" t="str">
        <f t="shared" si="15"/>
        <v/>
      </c>
      <c r="AR8" s="78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4" t="s">
        <v>27</v>
      </c>
      <c r="AT8" s="71"/>
      <c r="AU8" s="70" t="str">
        <f t="shared" si="16"/>
        <v/>
      </c>
      <c r="AV8" s="79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0" t="s">
        <v>27</v>
      </c>
      <c r="AX8" s="15">
        <f t="shared" ca="1" si="17"/>
        <v>0</v>
      </c>
      <c r="AY8" s="11" t="str">
        <f t="shared" ca="1" si="18"/>
        <v/>
      </c>
      <c r="AZ8" s="81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65</v>
      </c>
      <c r="B9" s="7" t="s">
        <v>50</v>
      </c>
      <c r="C9" s="2" t="s">
        <v>61</v>
      </c>
      <c r="D9" s="26"/>
      <c r="E9" s="27">
        <f t="shared" si="19"/>
        <v>0</v>
      </c>
      <c r="F9" s="26"/>
      <c r="G9" s="27">
        <f t="shared" si="20"/>
        <v>0</v>
      </c>
      <c r="H9" s="26"/>
      <c r="I9" s="27">
        <f t="shared" si="21"/>
        <v>0</v>
      </c>
      <c r="J9" s="26"/>
      <c r="K9" s="27">
        <f t="shared" si="22"/>
        <v>0</v>
      </c>
      <c r="L9" s="28" t="str">
        <f t="shared" si="0"/>
        <v/>
      </c>
      <c r="M9" s="29" t="str">
        <f t="shared" si="23"/>
        <v/>
      </c>
      <c r="N9" s="74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5" t="s">
        <v>27</v>
      </c>
      <c r="P9" s="41"/>
      <c r="Q9" s="39">
        <f t="shared" si="1"/>
        <v>0</v>
      </c>
      <c r="R9" s="41"/>
      <c r="S9" s="39">
        <f t="shared" si="2"/>
        <v>0</v>
      </c>
      <c r="T9" s="41"/>
      <c r="U9" s="39">
        <f t="shared" si="3"/>
        <v>0</v>
      </c>
      <c r="V9" s="41"/>
      <c r="W9" s="39">
        <f t="shared" si="4"/>
        <v>0</v>
      </c>
      <c r="X9" s="38" t="str">
        <f t="shared" si="5"/>
        <v/>
      </c>
      <c r="Y9" s="40" t="str">
        <f t="shared" si="6"/>
        <v/>
      </c>
      <c r="Z9" s="76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2" t="s">
        <v>27</v>
      </c>
      <c r="AB9" s="49"/>
      <c r="AC9" s="50">
        <f t="shared" si="7"/>
        <v>0</v>
      </c>
      <c r="AD9" s="49"/>
      <c r="AE9" s="52">
        <f t="shared" si="8"/>
        <v>0</v>
      </c>
      <c r="AF9" s="53" t="str">
        <f t="shared" si="9"/>
        <v/>
      </c>
      <c r="AG9" s="54" t="str">
        <f t="shared" si="10"/>
        <v/>
      </c>
      <c r="AH9" s="77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5" t="s">
        <v>27</v>
      </c>
      <c r="AJ9" s="59"/>
      <c r="AK9" s="12">
        <f t="shared" si="11"/>
        <v>10</v>
      </c>
      <c r="AL9" s="60">
        <f t="shared" si="12"/>
        <v>1</v>
      </c>
      <c r="AM9" s="61"/>
      <c r="AN9" s="61"/>
      <c r="AO9" s="62">
        <f t="shared" si="13"/>
        <v>1</v>
      </c>
      <c r="AP9" s="13" t="str">
        <f t="shared" si="14"/>
        <v/>
      </c>
      <c r="AQ9" s="63" t="str">
        <f t="shared" si="15"/>
        <v/>
      </c>
      <c r="AR9" s="78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4" t="s">
        <v>27</v>
      </c>
      <c r="AT9" s="71"/>
      <c r="AU9" s="70" t="str">
        <f t="shared" si="16"/>
        <v/>
      </c>
      <c r="AV9" s="79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0" t="s">
        <v>27</v>
      </c>
      <c r="AX9" s="15">
        <f t="shared" ca="1" si="17"/>
        <v>0</v>
      </c>
      <c r="AY9" s="11" t="str">
        <f t="shared" ca="1" si="18"/>
        <v/>
      </c>
      <c r="AZ9" s="81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65</v>
      </c>
      <c r="B10" s="2" t="s">
        <v>51</v>
      </c>
      <c r="C10" s="2" t="s">
        <v>62</v>
      </c>
      <c r="D10" s="26"/>
      <c r="E10" s="27">
        <f t="shared" si="19"/>
        <v>0</v>
      </c>
      <c r="F10" s="26"/>
      <c r="G10" s="27">
        <f t="shared" si="20"/>
        <v>0</v>
      </c>
      <c r="H10" s="26"/>
      <c r="I10" s="27">
        <f t="shared" si="21"/>
        <v>0</v>
      </c>
      <c r="J10" s="26"/>
      <c r="K10" s="27">
        <f t="shared" si="22"/>
        <v>0</v>
      </c>
      <c r="L10" s="28" t="str">
        <f t="shared" si="0"/>
        <v/>
      </c>
      <c r="M10" s="29" t="str">
        <f t="shared" si="23"/>
        <v/>
      </c>
      <c r="N10" s="74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5" t="s">
        <v>27</v>
      </c>
      <c r="P10" s="41"/>
      <c r="Q10" s="39">
        <f t="shared" si="1"/>
        <v>0</v>
      </c>
      <c r="R10" s="41"/>
      <c r="S10" s="39">
        <f t="shared" si="2"/>
        <v>0</v>
      </c>
      <c r="T10" s="41"/>
      <c r="U10" s="39">
        <f t="shared" si="3"/>
        <v>0</v>
      </c>
      <c r="V10" s="41"/>
      <c r="W10" s="39">
        <f t="shared" si="4"/>
        <v>0</v>
      </c>
      <c r="X10" s="38" t="str">
        <f t="shared" si="5"/>
        <v/>
      </c>
      <c r="Y10" s="40" t="str">
        <f t="shared" si="6"/>
        <v/>
      </c>
      <c r="Z10" s="76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2" t="s">
        <v>27</v>
      </c>
      <c r="AB10" s="49"/>
      <c r="AC10" s="50">
        <f t="shared" si="7"/>
        <v>0</v>
      </c>
      <c r="AD10" s="49"/>
      <c r="AE10" s="52">
        <f t="shared" si="8"/>
        <v>0</v>
      </c>
      <c r="AF10" s="53" t="str">
        <f t="shared" si="9"/>
        <v/>
      </c>
      <c r="AG10" s="54" t="str">
        <f t="shared" si="10"/>
        <v/>
      </c>
      <c r="AH10" s="77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5" t="s">
        <v>27</v>
      </c>
      <c r="AJ10" s="59"/>
      <c r="AK10" s="12">
        <f t="shared" si="11"/>
        <v>10</v>
      </c>
      <c r="AL10" s="60">
        <f t="shared" si="12"/>
        <v>1</v>
      </c>
      <c r="AM10" s="61"/>
      <c r="AN10" s="61"/>
      <c r="AO10" s="62">
        <f t="shared" si="13"/>
        <v>1</v>
      </c>
      <c r="AP10" s="13" t="str">
        <f t="shared" si="14"/>
        <v/>
      </c>
      <c r="AQ10" s="63" t="str">
        <f t="shared" si="15"/>
        <v/>
      </c>
      <c r="AR10" s="78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4" t="s">
        <v>27</v>
      </c>
      <c r="AT10" s="71"/>
      <c r="AU10" s="70" t="str">
        <f t="shared" si="16"/>
        <v/>
      </c>
      <c r="AV10" s="79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0" t="s">
        <v>27</v>
      </c>
      <c r="AX10" s="15">
        <f t="shared" ca="1" si="17"/>
        <v>0</v>
      </c>
      <c r="AY10" s="11" t="str">
        <f t="shared" ca="1" si="18"/>
        <v/>
      </c>
      <c r="AZ10" s="81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52</v>
      </c>
      <c r="C11" s="2" t="s">
        <v>63</v>
      </c>
      <c r="D11" s="26"/>
      <c r="E11" s="27">
        <f t="shared" si="19"/>
        <v>0</v>
      </c>
      <c r="F11" s="26"/>
      <c r="G11" s="27">
        <f t="shared" si="20"/>
        <v>0</v>
      </c>
      <c r="H11" s="26"/>
      <c r="I11" s="27">
        <f t="shared" si="21"/>
        <v>0</v>
      </c>
      <c r="J11" s="26"/>
      <c r="K11" s="27">
        <f t="shared" si="22"/>
        <v>0</v>
      </c>
      <c r="L11" s="28" t="str">
        <f t="shared" si="0"/>
        <v/>
      </c>
      <c r="M11" s="29" t="str">
        <f t="shared" si="23"/>
        <v/>
      </c>
      <c r="N11" s="74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5" t="s">
        <v>27</v>
      </c>
      <c r="P11" s="41"/>
      <c r="Q11" s="39">
        <f t="shared" si="1"/>
        <v>0</v>
      </c>
      <c r="R11" s="41"/>
      <c r="S11" s="39">
        <f t="shared" si="2"/>
        <v>0</v>
      </c>
      <c r="T11" s="41"/>
      <c r="U11" s="39">
        <f t="shared" si="3"/>
        <v>0</v>
      </c>
      <c r="V11" s="41"/>
      <c r="W11" s="39">
        <f t="shared" si="4"/>
        <v>0</v>
      </c>
      <c r="X11" s="38" t="str">
        <f t="shared" si="5"/>
        <v/>
      </c>
      <c r="Y11" s="40" t="str">
        <f t="shared" si="6"/>
        <v/>
      </c>
      <c r="Z11" s="76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2" t="s">
        <v>27</v>
      </c>
      <c r="AB11" s="49"/>
      <c r="AC11" s="50">
        <f t="shared" si="7"/>
        <v>0</v>
      </c>
      <c r="AD11" s="49"/>
      <c r="AE11" s="52">
        <f t="shared" si="8"/>
        <v>0</v>
      </c>
      <c r="AF11" s="53" t="str">
        <f t="shared" si="9"/>
        <v/>
      </c>
      <c r="AG11" s="54" t="str">
        <f t="shared" si="10"/>
        <v/>
      </c>
      <c r="AH11" s="77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5" t="s">
        <v>27</v>
      </c>
      <c r="AJ11" s="59"/>
      <c r="AK11" s="12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0">
        <f t="shared" si="12"/>
        <v>1</v>
      </c>
      <c r="AM11" s="61"/>
      <c r="AN11" s="61"/>
      <c r="AO11" s="62">
        <f t="shared" si="13"/>
        <v>1</v>
      </c>
      <c r="AP11" s="13" t="str">
        <f t="shared" si="14"/>
        <v/>
      </c>
      <c r="AQ11" s="63" t="str">
        <f t="shared" si="15"/>
        <v/>
      </c>
      <c r="AR11" s="78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4" t="s">
        <v>27</v>
      </c>
      <c r="AT11" s="71"/>
      <c r="AU11" s="70" t="str">
        <f t="shared" si="16"/>
        <v/>
      </c>
      <c r="AV11" s="79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0" t="s">
        <v>27</v>
      </c>
      <c r="AX11" s="15">
        <f t="shared" ca="1" si="17"/>
        <v>0</v>
      </c>
      <c r="AY11" s="11" t="str">
        <f t="shared" ca="1" si="18"/>
        <v/>
      </c>
      <c r="AZ11" s="81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53</v>
      </c>
      <c r="C12" t="s">
        <v>72</v>
      </c>
      <c r="D12" s="26"/>
      <c r="E12" s="27">
        <f t="shared" si="19"/>
        <v>0</v>
      </c>
      <c r="F12" s="26"/>
      <c r="G12" s="27">
        <f t="shared" si="20"/>
        <v>0</v>
      </c>
      <c r="H12" s="26"/>
      <c r="I12" s="27">
        <f t="shared" si="21"/>
        <v>0</v>
      </c>
      <c r="J12" s="26"/>
      <c r="K12" s="27">
        <f t="shared" si="22"/>
        <v>0</v>
      </c>
      <c r="L12" s="28" t="str">
        <f t="shared" si="0"/>
        <v/>
      </c>
      <c r="M12" s="29" t="str">
        <f t="shared" si="23"/>
        <v/>
      </c>
      <c r="N12" s="74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5" t="s">
        <v>27</v>
      </c>
      <c r="P12" s="41"/>
      <c r="Q12" s="39">
        <f t="shared" si="1"/>
        <v>0</v>
      </c>
      <c r="R12" s="41"/>
      <c r="S12" s="39">
        <f t="shared" si="2"/>
        <v>0</v>
      </c>
      <c r="T12" s="41"/>
      <c r="U12" s="39">
        <f t="shared" si="3"/>
        <v>0</v>
      </c>
      <c r="V12" s="41"/>
      <c r="W12" s="39">
        <f t="shared" si="4"/>
        <v>0</v>
      </c>
      <c r="X12" s="38" t="str">
        <f t="shared" si="5"/>
        <v/>
      </c>
      <c r="Y12" s="40" t="str">
        <f t="shared" si="6"/>
        <v/>
      </c>
      <c r="Z12" s="76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2" t="s">
        <v>27</v>
      </c>
      <c r="AB12" s="49"/>
      <c r="AC12" s="50">
        <f t="shared" si="7"/>
        <v>0</v>
      </c>
      <c r="AD12" s="49"/>
      <c r="AE12" s="52">
        <f t="shared" si="8"/>
        <v>0</v>
      </c>
      <c r="AF12" s="53" t="str">
        <f t="shared" si="9"/>
        <v/>
      </c>
      <c r="AG12" s="54" t="str">
        <f t="shared" si="10"/>
        <v/>
      </c>
      <c r="AH12" s="77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5" t="s">
        <v>27</v>
      </c>
      <c r="AJ12" s="59"/>
      <c r="AK12" s="12">
        <f t="shared" si="11"/>
        <v>10</v>
      </c>
      <c r="AL12" s="60">
        <f t="shared" si="12"/>
        <v>1</v>
      </c>
      <c r="AM12" s="61"/>
      <c r="AN12" s="61"/>
      <c r="AO12" s="62">
        <f t="shared" si="13"/>
        <v>1</v>
      </c>
      <c r="AP12" s="13" t="str">
        <f t="shared" si="14"/>
        <v/>
      </c>
      <c r="AQ12" s="63" t="str">
        <f t="shared" si="15"/>
        <v/>
      </c>
      <c r="AR12" s="78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4" t="s">
        <v>27</v>
      </c>
      <c r="AT12" s="71"/>
      <c r="AU12" s="70" t="str">
        <f t="shared" si="16"/>
        <v/>
      </c>
      <c r="AV12" s="79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0" t="s">
        <v>27</v>
      </c>
      <c r="AX12" s="15">
        <f t="shared" ca="1" si="17"/>
        <v>0</v>
      </c>
      <c r="AY12" s="11" t="str">
        <f t="shared" ca="1" si="18"/>
        <v/>
      </c>
      <c r="AZ12" s="81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54</v>
      </c>
      <c r="C13" s="2" t="s">
        <v>64</v>
      </c>
      <c r="D13" s="26"/>
      <c r="E13" s="27">
        <f t="shared" si="19"/>
        <v>0</v>
      </c>
      <c r="F13" s="26"/>
      <c r="G13" s="27">
        <f t="shared" si="20"/>
        <v>0</v>
      </c>
      <c r="H13" s="26"/>
      <c r="I13" s="27">
        <f t="shared" si="21"/>
        <v>0</v>
      </c>
      <c r="J13" s="26"/>
      <c r="K13" s="27">
        <f t="shared" si="22"/>
        <v>0</v>
      </c>
      <c r="L13" s="28" t="str">
        <f t="shared" si="0"/>
        <v/>
      </c>
      <c r="M13" s="29" t="str">
        <f t="shared" si="23"/>
        <v/>
      </c>
      <c r="N13" s="74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5" t="s">
        <v>27</v>
      </c>
      <c r="P13" s="41"/>
      <c r="Q13" s="39">
        <f t="shared" si="1"/>
        <v>0</v>
      </c>
      <c r="R13" s="41"/>
      <c r="S13" s="39">
        <f t="shared" si="2"/>
        <v>0</v>
      </c>
      <c r="T13" s="41"/>
      <c r="U13" s="39">
        <f t="shared" si="3"/>
        <v>0</v>
      </c>
      <c r="V13" s="41"/>
      <c r="W13" s="39">
        <f t="shared" si="4"/>
        <v>0</v>
      </c>
      <c r="X13" s="38" t="str">
        <f t="shared" si="5"/>
        <v/>
      </c>
      <c r="Y13" s="40" t="str">
        <f t="shared" si="6"/>
        <v/>
      </c>
      <c r="Z13" s="76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2" t="s">
        <v>27</v>
      </c>
      <c r="AB13" s="49"/>
      <c r="AC13" s="50">
        <f t="shared" si="7"/>
        <v>0</v>
      </c>
      <c r="AD13" s="49"/>
      <c r="AE13" s="52">
        <f t="shared" si="8"/>
        <v>0</v>
      </c>
      <c r="AF13" s="53" t="str">
        <f t="shared" si="9"/>
        <v/>
      </c>
      <c r="AG13" s="54" t="str">
        <f t="shared" si="10"/>
        <v/>
      </c>
      <c r="AH13" s="77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5" t="s">
        <v>27</v>
      </c>
      <c r="AJ13" s="59"/>
      <c r="AK13" s="12">
        <f t="shared" si="11"/>
        <v>10</v>
      </c>
      <c r="AL13" s="60">
        <f t="shared" si="12"/>
        <v>1</v>
      </c>
      <c r="AM13" s="61"/>
      <c r="AN13" s="66"/>
      <c r="AO13" s="62">
        <f t="shared" si="13"/>
        <v>1</v>
      </c>
      <c r="AP13" s="13" t="str">
        <f t="shared" si="14"/>
        <v/>
      </c>
      <c r="AQ13" s="63" t="str">
        <f t="shared" si="15"/>
        <v/>
      </c>
      <c r="AR13" s="78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4" t="s">
        <v>27</v>
      </c>
      <c r="AT13" s="71"/>
      <c r="AU13" s="70" t="str">
        <f t="shared" si="16"/>
        <v/>
      </c>
      <c r="AV13" s="79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0" t="s">
        <v>27</v>
      </c>
      <c r="AX13" s="15">
        <f t="shared" ca="1" si="17"/>
        <v>0</v>
      </c>
      <c r="AY13" s="11" t="str">
        <f t="shared" ca="1" si="18"/>
        <v/>
      </c>
      <c r="AZ13" s="81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31</v>
      </c>
      <c r="B14" s="2" t="s">
        <v>40</v>
      </c>
      <c r="C14" s="2" t="s">
        <v>41</v>
      </c>
      <c r="D14" s="26"/>
      <c r="E14" s="27">
        <f t="shared" si="19"/>
        <v>0</v>
      </c>
      <c r="F14" s="26"/>
      <c r="G14" s="27">
        <f t="shared" si="20"/>
        <v>0</v>
      </c>
      <c r="H14" s="26"/>
      <c r="I14" s="27">
        <f t="shared" si="21"/>
        <v>0</v>
      </c>
      <c r="J14" s="26"/>
      <c r="K14" s="27">
        <f t="shared" si="22"/>
        <v>0</v>
      </c>
      <c r="L14" s="28" t="str">
        <f t="shared" si="0"/>
        <v/>
      </c>
      <c r="M14" s="29" t="str">
        <f t="shared" si="23"/>
        <v/>
      </c>
      <c r="N14" s="74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5" t="s">
        <v>27</v>
      </c>
      <c r="P14" s="41"/>
      <c r="Q14" s="39">
        <f t="shared" si="1"/>
        <v>0</v>
      </c>
      <c r="R14" s="41"/>
      <c r="S14" s="39">
        <f t="shared" si="2"/>
        <v>0</v>
      </c>
      <c r="T14" s="41"/>
      <c r="U14" s="39">
        <f t="shared" si="3"/>
        <v>0</v>
      </c>
      <c r="V14" s="41"/>
      <c r="W14" s="39">
        <f t="shared" si="4"/>
        <v>0</v>
      </c>
      <c r="X14" s="38" t="str">
        <f t="shared" si="5"/>
        <v/>
      </c>
      <c r="Y14" s="40" t="str">
        <f t="shared" si="6"/>
        <v/>
      </c>
      <c r="Z14" s="76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2" t="s">
        <v>27</v>
      </c>
      <c r="AB14" s="49"/>
      <c r="AC14" s="50">
        <f t="shared" si="7"/>
        <v>0</v>
      </c>
      <c r="AD14" s="49"/>
      <c r="AE14" s="52">
        <f t="shared" si="8"/>
        <v>0</v>
      </c>
      <c r="AF14" s="53" t="str">
        <f t="shared" si="9"/>
        <v/>
      </c>
      <c r="AG14" s="54" t="str">
        <f t="shared" si="10"/>
        <v/>
      </c>
      <c r="AH14" s="77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5" t="s">
        <v>27</v>
      </c>
      <c r="AJ14" s="59"/>
      <c r="AK14" s="12">
        <f t="shared" si="11"/>
        <v>10</v>
      </c>
      <c r="AL14" s="60">
        <f t="shared" si="12"/>
        <v>1</v>
      </c>
      <c r="AM14" s="61"/>
      <c r="AN14" s="61"/>
      <c r="AO14" s="62">
        <f t="shared" si="13"/>
        <v>1</v>
      </c>
      <c r="AP14" s="13" t="str">
        <f t="shared" si="14"/>
        <v/>
      </c>
      <c r="AQ14" s="63" t="str">
        <f t="shared" si="15"/>
        <v/>
      </c>
      <c r="AR14" s="78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4" t="s">
        <v>27</v>
      </c>
      <c r="AT14" s="71"/>
      <c r="AU14" s="70" t="str">
        <f t="shared" si="16"/>
        <v/>
      </c>
      <c r="AV14" s="79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0" t="s">
        <v>27</v>
      </c>
      <c r="AX14" s="15">
        <f t="shared" ca="1" si="17"/>
        <v>0</v>
      </c>
      <c r="AY14" s="11" t="str">
        <f t="shared" ca="1" si="18"/>
        <v/>
      </c>
      <c r="AZ14" s="81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31</v>
      </c>
      <c r="B15" s="2" t="s">
        <v>29</v>
      </c>
      <c r="C15" s="2" t="s">
        <v>30</v>
      </c>
      <c r="D15" s="26"/>
      <c r="E15" s="27">
        <f t="shared" si="19"/>
        <v>0</v>
      </c>
      <c r="F15" s="26"/>
      <c r="G15" s="27">
        <f t="shared" si="20"/>
        <v>0</v>
      </c>
      <c r="H15" s="26"/>
      <c r="I15" s="27">
        <f t="shared" si="21"/>
        <v>0</v>
      </c>
      <c r="J15" s="26"/>
      <c r="K15" s="27">
        <f t="shared" si="22"/>
        <v>0</v>
      </c>
      <c r="L15" s="28" t="str">
        <f t="shared" si="0"/>
        <v/>
      </c>
      <c r="M15" s="29" t="str">
        <f t="shared" si="23"/>
        <v/>
      </c>
      <c r="N15" s="74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5" t="s">
        <v>27</v>
      </c>
      <c r="P15" s="41"/>
      <c r="Q15" s="39">
        <f t="shared" si="1"/>
        <v>0</v>
      </c>
      <c r="R15" s="41"/>
      <c r="S15" s="39">
        <f t="shared" si="2"/>
        <v>0</v>
      </c>
      <c r="T15" s="41"/>
      <c r="U15" s="39">
        <f t="shared" si="3"/>
        <v>0</v>
      </c>
      <c r="V15" s="41"/>
      <c r="W15" s="39">
        <f t="shared" si="4"/>
        <v>0</v>
      </c>
      <c r="X15" s="38" t="str">
        <f t="shared" si="5"/>
        <v/>
      </c>
      <c r="Y15" s="40" t="str">
        <f t="shared" si="6"/>
        <v/>
      </c>
      <c r="Z15" s="76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2" t="s">
        <v>27</v>
      </c>
      <c r="AB15" s="49"/>
      <c r="AC15" s="50">
        <f t="shared" si="7"/>
        <v>0</v>
      </c>
      <c r="AD15" s="49"/>
      <c r="AE15" s="52">
        <f t="shared" si="8"/>
        <v>0</v>
      </c>
      <c r="AF15" s="53" t="str">
        <f t="shared" si="9"/>
        <v/>
      </c>
      <c r="AG15" s="54" t="str">
        <f t="shared" si="10"/>
        <v/>
      </c>
      <c r="AH15" s="77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5" t="s">
        <v>27</v>
      </c>
      <c r="AJ15" s="59"/>
      <c r="AK15" s="12">
        <v>5</v>
      </c>
      <c r="AL15" s="60">
        <f t="shared" si="12"/>
        <v>1</v>
      </c>
      <c r="AM15" s="61"/>
      <c r="AN15" s="61"/>
      <c r="AO15" s="62">
        <f t="shared" si="13"/>
        <v>1</v>
      </c>
      <c r="AP15" s="13" t="str">
        <f t="shared" si="14"/>
        <v/>
      </c>
      <c r="AQ15" s="63" t="str">
        <f t="shared" si="15"/>
        <v/>
      </c>
      <c r="AR15" s="78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4" t="s">
        <v>27</v>
      </c>
      <c r="AT15" s="71"/>
      <c r="AU15" s="70" t="str">
        <f t="shared" si="16"/>
        <v/>
      </c>
      <c r="AV15" s="79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0" t="s">
        <v>27</v>
      </c>
      <c r="AX15" s="15">
        <f t="shared" ca="1" si="17"/>
        <v>0</v>
      </c>
      <c r="AY15" s="11" t="str">
        <f t="shared" ca="1" si="18"/>
        <v/>
      </c>
      <c r="AZ15" s="81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32</v>
      </c>
      <c r="B16" s="2" t="s">
        <v>33</v>
      </c>
      <c r="C16" s="2" t="s">
        <v>79</v>
      </c>
      <c r="D16" s="26"/>
      <c r="E16" s="27">
        <f t="shared" si="19"/>
        <v>0</v>
      </c>
      <c r="F16" s="26"/>
      <c r="G16" s="27">
        <f t="shared" si="20"/>
        <v>0</v>
      </c>
      <c r="H16" s="26"/>
      <c r="I16" s="27">
        <f t="shared" si="21"/>
        <v>0</v>
      </c>
      <c r="J16" s="26"/>
      <c r="K16" s="27">
        <f t="shared" si="22"/>
        <v>0</v>
      </c>
      <c r="L16" s="28" t="str">
        <f t="shared" si="0"/>
        <v/>
      </c>
      <c r="M16" s="29" t="str">
        <f t="shared" si="23"/>
        <v/>
      </c>
      <c r="N16" s="74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5" t="s">
        <v>27</v>
      </c>
      <c r="P16" s="41"/>
      <c r="Q16" s="39">
        <f t="shared" si="1"/>
        <v>0</v>
      </c>
      <c r="R16" s="41"/>
      <c r="S16" s="39">
        <f t="shared" si="2"/>
        <v>0</v>
      </c>
      <c r="T16" s="41"/>
      <c r="U16" s="39">
        <f t="shared" si="3"/>
        <v>0</v>
      </c>
      <c r="V16" s="41"/>
      <c r="W16" s="39">
        <f t="shared" si="4"/>
        <v>0</v>
      </c>
      <c r="X16" s="38" t="str">
        <f t="shared" si="5"/>
        <v/>
      </c>
      <c r="Y16" s="40" t="str">
        <f t="shared" si="6"/>
        <v/>
      </c>
      <c r="Z16" s="76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2" t="s">
        <v>27</v>
      </c>
      <c r="AB16" s="49"/>
      <c r="AC16" s="50">
        <f t="shared" si="7"/>
        <v>0</v>
      </c>
      <c r="AD16" s="49"/>
      <c r="AE16" s="52">
        <f t="shared" si="8"/>
        <v>0</v>
      </c>
      <c r="AF16" s="53" t="str">
        <f t="shared" si="9"/>
        <v/>
      </c>
      <c r="AG16" s="54" t="str">
        <f t="shared" si="10"/>
        <v/>
      </c>
      <c r="AH16" s="77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5" t="s">
        <v>27</v>
      </c>
      <c r="AJ16" s="59"/>
      <c r="AK16" s="12">
        <v>2</v>
      </c>
      <c r="AL16" s="60">
        <f t="shared" si="12"/>
        <v>1</v>
      </c>
      <c r="AM16" s="61"/>
      <c r="AN16" s="61"/>
      <c r="AO16" s="62">
        <f t="shared" si="13"/>
        <v>1</v>
      </c>
      <c r="AP16" s="13" t="str">
        <f t="shared" si="14"/>
        <v/>
      </c>
      <c r="AQ16" s="63" t="str">
        <f t="shared" si="15"/>
        <v/>
      </c>
      <c r="AR16" s="78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4" t="s">
        <v>27</v>
      </c>
      <c r="AT16" s="71"/>
      <c r="AU16" s="70" t="str">
        <f t="shared" si="16"/>
        <v/>
      </c>
      <c r="AV16" s="79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0" t="s">
        <v>27</v>
      </c>
      <c r="AX16" s="15">
        <f t="shared" ca="1" si="17"/>
        <v>0</v>
      </c>
      <c r="AY16" s="11" t="str">
        <f t="shared" ca="1" si="18"/>
        <v/>
      </c>
      <c r="AZ16" s="81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6"/>
      <c r="E17" s="27">
        <f t="shared" si="19"/>
        <v>0</v>
      </c>
      <c r="F17" s="26"/>
      <c r="G17" s="27">
        <f t="shared" si="20"/>
        <v>0</v>
      </c>
      <c r="H17" s="26"/>
      <c r="I17" s="27">
        <f t="shared" si="21"/>
        <v>0</v>
      </c>
      <c r="J17" s="26"/>
      <c r="K17" s="27">
        <f t="shared" si="22"/>
        <v>0</v>
      </c>
      <c r="L17" s="28" t="str">
        <f t="shared" si="0"/>
        <v/>
      </c>
      <c r="M17" s="29" t="str">
        <f t="shared" si="23"/>
        <v/>
      </c>
      <c r="N17" s="74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5" t="s">
        <v>27</v>
      </c>
      <c r="P17" s="41"/>
      <c r="Q17" s="39">
        <f t="shared" si="1"/>
        <v>0</v>
      </c>
      <c r="R17" s="41"/>
      <c r="S17" s="39">
        <f t="shared" si="2"/>
        <v>0</v>
      </c>
      <c r="T17" s="41"/>
      <c r="U17" s="39">
        <f t="shared" si="3"/>
        <v>0</v>
      </c>
      <c r="V17" s="41"/>
      <c r="W17" s="39">
        <f t="shared" si="4"/>
        <v>0</v>
      </c>
      <c r="X17" s="38" t="str">
        <f t="shared" si="5"/>
        <v/>
      </c>
      <c r="Y17" s="40" t="str">
        <f t="shared" si="6"/>
        <v/>
      </c>
      <c r="Z17" s="76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2" t="s">
        <v>27</v>
      </c>
      <c r="AB17" s="49"/>
      <c r="AC17" s="50">
        <f t="shared" si="7"/>
        <v>0</v>
      </c>
      <c r="AD17" s="49"/>
      <c r="AE17" s="52">
        <f t="shared" si="8"/>
        <v>0</v>
      </c>
      <c r="AF17" s="53" t="str">
        <f t="shared" si="9"/>
        <v/>
      </c>
      <c r="AG17" s="54" t="str">
        <f t="shared" si="10"/>
        <v/>
      </c>
      <c r="AH17" s="77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5" t="s">
        <v>27</v>
      </c>
      <c r="AJ17" s="59"/>
      <c r="AK17" s="12">
        <v>3</v>
      </c>
      <c r="AL17" s="60">
        <f t="shared" si="12"/>
        <v>1</v>
      </c>
      <c r="AM17" s="61"/>
      <c r="AN17" s="61"/>
      <c r="AO17" s="62">
        <f t="shared" si="13"/>
        <v>1</v>
      </c>
      <c r="AP17" s="13" t="str">
        <f t="shared" si="14"/>
        <v/>
      </c>
      <c r="AQ17" s="63" t="str">
        <f t="shared" si="15"/>
        <v/>
      </c>
      <c r="AR17" s="78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4" t="s">
        <v>27</v>
      </c>
      <c r="AT17" s="71"/>
      <c r="AU17" s="70" t="str">
        <f t="shared" si="16"/>
        <v/>
      </c>
      <c r="AV17" s="79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0" t="s">
        <v>27</v>
      </c>
      <c r="AX17" s="15">
        <f t="shared" ca="1" si="17"/>
        <v>0</v>
      </c>
      <c r="AY17" s="11" t="str">
        <f t="shared" ca="1" si="18"/>
        <v/>
      </c>
      <c r="AZ17" s="81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6"/>
      <c r="E18" s="27">
        <f t="shared" si="19"/>
        <v>0</v>
      </c>
      <c r="F18" s="26"/>
      <c r="G18" s="27">
        <f t="shared" si="20"/>
        <v>0</v>
      </c>
      <c r="H18" s="26"/>
      <c r="I18" s="27">
        <f t="shared" si="21"/>
        <v>0</v>
      </c>
      <c r="J18" s="26"/>
      <c r="K18" s="27">
        <f t="shared" si="22"/>
        <v>0</v>
      </c>
      <c r="L18" s="28" t="str">
        <f t="shared" si="0"/>
        <v/>
      </c>
      <c r="M18" s="29" t="str">
        <f t="shared" si="23"/>
        <v/>
      </c>
      <c r="N18" s="74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5" t="s">
        <v>27</v>
      </c>
      <c r="P18" s="41"/>
      <c r="Q18" s="39">
        <f t="shared" si="1"/>
        <v>0</v>
      </c>
      <c r="R18" s="41"/>
      <c r="S18" s="39">
        <f t="shared" si="2"/>
        <v>0</v>
      </c>
      <c r="T18" s="41"/>
      <c r="U18" s="39">
        <f t="shared" si="3"/>
        <v>0</v>
      </c>
      <c r="V18" s="41"/>
      <c r="W18" s="39">
        <f t="shared" si="4"/>
        <v>0</v>
      </c>
      <c r="X18" s="38" t="str">
        <f t="shared" si="5"/>
        <v/>
      </c>
      <c r="Y18" s="40" t="str">
        <f t="shared" si="6"/>
        <v/>
      </c>
      <c r="Z18" s="76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2" t="s">
        <v>27</v>
      </c>
      <c r="AB18" s="49"/>
      <c r="AC18" s="50">
        <f t="shared" si="7"/>
        <v>0</v>
      </c>
      <c r="AD18" s="49"/>
      <c r="AE18" s="52">
        <f t="shared" si="8"/>
        <v>0</v>
      </c>
      <c r="AF18" s="53" t="str">
        <f t="shared" si="9"/>
        <v/>
      </c>
      <c r="AG18" s="54" t="str">
        <f t="shared" si="10"/>
        <v/>
      </c>
      <c r="AH18" s="77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5" t="s">
        <v>27</v>
      </c>
      <c r="AJ18" s="59"/>
      <c r="AK18" s="12">
        <v>3</v>
      </c>
      <c r="AL18" s="60">
        <f t="shared" si="12"/>
        <v>1</v>
      </c>
      <c r="AM18" s="61"/>
      <c r="AN18" s="61"/>
      <c r="AO18" s="62">
        <f t="shared" si="13"/>
        <v>1</v>
      </c>
      <c r="AP18" s="13" t="str">
        <f t="shared" si="14"/>
        <v/>
      </c>
      <c r="AQ18" s="63" t="str">
        <f t="shared" si="15"/>
        <v/>
      </c>
      <c r="AR18" s="78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4" t="s">
        <v>27</v>
      </c>
      <c r="AT18" s="71"/>
      <c r="AU18" s="70" t="str">
        <f t="shared" si="16"/>
        <v/>
      </c>
      <c r="AV18" s="79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0" t="s">
        <v>27</v>
      </c>
      <c r="AX18" s="15">
        <f t="shared" ca="1" si="17"/>
        <v>0</v>
      </c>
      <c r="AY18" s="11" t="str">
        <f t="shared" ca="1" si="18"/>
        <v/>
      </c>
      <c r="AZ18" s="81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6"/>
      <c r="E19" s="27">
        <f t="shared" si="19"/>
        <v>0</v>
      </c>
      <c r="F19" s="26"/>
      <c r="G19" s="27">
        <f t="shared" si="20"/>
        <v>0</v>
      </c>
      <c r="H19" s="26"/>
      <c r="I19" s="27">
        <f t="shared" si="21"/>
        <v>0</v>
      </c>
      <c r="J19" s="26"/>
      <c r="K19" s="27">
        <f t="shared" si="22"/>
        <v>0</v>
      </c>
      <c r="L19" s="28" t="str">
        <f t="shared" si="0"/>
        <v/>
      </c>
      <c r="M19" s="29" t="str">
        <f t="shared" si="23"/>
        <v/>
      </c>
      <c r="N19" s="74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5" t="s">
        <v>27</v>
      </c>
      <c r="P19" s="41"/>
      <c r="Q19" s="39">
        <f t="shared" si="1"/>
        <v>0</v>
      </c>
      <c r="R19" s="41"/>
      <c r="S19" s="39">
        <f t="shared" si="2"/>
        <v>0</v>
      </c>
      <c r="T19" s="41"/>
      <c r="U19" s="39">
        <f t="shared" si="3"/>
        <v>0</v>
      </c>
      <c r="V19" s="41"/>
      <c r="W19" s="39">
        <f t="shared" si="4"/>
        <v>0</v>
      </c>
      <c r="X19" s="38" t="str">
        <f t="shared" si="5"/>
        <v/>
      </c>
      <c r="Y19" s="40" t="str">
        <f t="shared" si="6"/>
        <v/>
      </c>
      <c r="Z19" s="76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2" t="s">
        <v>27</v>
      </c>
      <c r="AB19" s="49"/>
      <c r="AC19" s="50">
        <f t="shared" si="7"/>
        <v>0</v>
      </c>
      <c r="AD19" s="49"/>
      <c r="AE19" s="52">
        <f t="shared" si="8"/>
        <v>0</v>
      </c>
      <c r="AF19" s="53" t="str">
        <f t="shared" si="9"/>
        <v/>
      </c>
      <c r="AG19" s="54" t="str">
        <f t="shared" si="10"/>
        <v/>
      </c>
      <c r="AH19" s="77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5" t="s">
        <v>27</v>
      </c>
      <c r="AJ19" s="59"/>
      <c r="AK19" s="12">
        <v>3</v>
      </c>
      <c r="AL19" s="60">
        <f t="shared" si="12"/>
        <v>1</v>
      </c>
      <c r="AM19" s="61"/>
      <c r="AN19" s="61"/>
      <c r="AO19" s="62">
        <f t="shared" si="13"/>
        <v>1</v>
      </c>
      <c r="AP19" s="13" t="str">
        <f t="shared" si="14"/>
        <v/>
      </c>
      <c r="AQ19" s="63" t="str">
        <f t="shared" si="15"/>
        <v/>
      </c>
      <c r="AR19" s="78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4" t="s">
        <v>27</v>
      </c>
      <c r="AT19" s="71"/>
      <c r="AU19" s="70" t="str">
        <f t="shared" si="16"/>
        <v/>
      </c>
      <c r="AV19" s="79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0" t="s">
        <v>27</v>
      </c>
      <c r="AX19" s="15">
        <f t="shared" ca="1" si="17"/>
        <v>0</v>
      </c>
      <c r="AY19" s="11" t="str">
        <f t="shared" ca="1" si="18"/>
        <v/>
      </c>
      <c r="AZ19" s="81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6"/>
      <c r="E20" s="27">
        <f t="shared" si="19"/>
        <v>0</v>
      </c>
      <c r="F20" s="26"/>
      <c r="G20" s="27">
        <f t="shared" si="20"/>
        <v>0</v>
      </c>
      <c r="H20" s="26"/>
      <c r="I20" s="27">
        <f t="shared" si="21"/>
        <v>0</v>
      </c>
      <c r="J20" s="26"/>
      <c r="K20" s="27">
        <f t="shared" si="22"/>
        <v>0</v>
      </c>
      <c r="L20" s="28" t="str">
        <f t="shared" si="0"/>
        <v/>
      </c>
      <c r="M20" s="29" t="str">
        <f t="shared" si="23"/>
        <v/>
      </c>
      <c r="N20" s="74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5" t="s">
        <v>27</v>
      </c>
      <c r="P20" s="41"/>
      <c r="Q20" s="39">
        <f t="shared" si="1"/>
        <v>0</v>
      </c>
      <c r="R20" s="41"/>
      <c r="S20" s="39">
        <f t="shared" si="2"/>
        <v>0</v>
      </c>
      <c r="T20" s="41"/>
      <c r="U20" s="39">
        <f t="shared" si="3"/>
        <v>0</v>
      </c>
      <c r="V20" s="41"/>
      <c r="W20" s="39">
        <f t="shared" si="4"/>
        <v>0</v>
      </c>
      <c r="X20" s="38" t="str">
        <f t="shared" si="5"/>
        <v/>
      </c>
      <c r="Y20" s="40" t="str">
        <f t="shared" si="6"/>
        <v/>
      </c>
      <c r="Z20" s="76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2" t="s">
        <v>27</v>
      </c>
      <c r="AB20" s="49"/>
      <c r="AC20" s="50">
        <f t="shared" si="7"/>
        <v>0</v>
      </c>
      <c r="AD20" s="49"/>
      <c r="AE20" s="52">
        <f t="shared" si="8"/>
        <v>0</v>
      </c>
      <c r="AF20" s="53" t="str">
        <f t="shared" si="9"/>
        <v/>
      </c>
      <c r="AG20" s="54" t="str">
        <f t="shared" si="10"/>
        <v/>
      </c>
      <c r="AH20" s="77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5" t="s">
        <v>27</v>
      </c>
      <c r="AJ20" s="59"/>
      <c r="AK20" s="12">
        <v>4</v>
      </c>
      <c r="AL20" s="60">
        <f t="shared" si="12"/>
        <v>1</v>
      </c>
      <c r="AM20" s="61"/>
      <c r="AN20" s="61"/>
      <c r="AO20" s="62">
        <f t="shared" si="13"/>
        <v>1</v>
      </c>
      <c r="AP20" s="13" t="str">
        <f t="shared" si="14"/>
        <v/>
      </c>
      <c r="AQ20" s="63" t="str">
        <f t="shared" si="15"/>
        <v/>
      </c>
      <c r="AR20" s="78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4" t="s">
        <v>27</v>
      </c>
      <c r="AT20" s="71"/>
      <c r="AU20" s="70" t="str">
        <f t="shared" si="16"/>
        <v/>
      </c>
      <c r="AV20" s="79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0" t="s">
        <v>27</v>
      </c>
      <c r="AX20" s="15">
        <f t="shared" ca="1" si="17"/>
        <v>0</v>
      </c>
      <c r="AY20" s="11" t="str">
        <f t="shared" ca="1" si="18"/>
        <v/>
      </c>
      <c r="AZ20" s="81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6"/>
      <c r="E21" s="27">
        <f t="shared" si="19"/>
        <v>0</v>
      </c>
      <c r="F21" s="26"/>
      <c r="G21" s="27">
        <f t="shared" si="20"/>
        <v>0</v>
      </c>
      <c r="H21" s="26"/>
      <c r="I21" s="27">
        <f t="shared" si="21"/>
        <v>0</v>
      </c>
      <c r="J21" s="26"/>
      <c r="K21" s="27">
        <f t="shared" si="22"/>
        <v>0</v>
      </c>
      <c r="L21" s="28" t="str">
        <f t="shared" si="0"/>
        <v/>
      </c>
      <c r="M21" s="29" t="str">
        <f t="shared" si="23"/>
        <v/>
      </c>
      <c r="N21" s="74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5" t="s">
        <v>27</v>
      </c>
      <c r="P21" s="41"/>
      <c r="Q21" s="39">
        <f t="shared" si="1"/>
        <v>0</v>
      </c>
      <c r="R21" s="41"/>
      <c r="S21" s="39">
        <f t="shared" si="2"/>
        <v>0</v>
      </c>
      <c r="T21" s="41"/>
      <c r="U21" s="39">
        <f t="shared" si="3"/>
        <v>0</v>
      </c>
      <c r="V21" s="41"/>
      <c r="W21" s="39">
        <f t="shared" si="4"/>
        <v>0</v>
      </c>
      <c r="X21" s="38" t="str">
        <f t="shared" si="5"/>
        <v/>
      </c>
      <c r="Y21" s="40" t="str">
        <f t="shared" si="6"/>
        <v/>
      </c>
      <c r="Z21" s="76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2" t="s">
        <v>27</v>
      </c>
      <c r="AB21" s="49"/>
      <c r="AC21" s="50">
        <f t="shared" si="7"/>
        <v>0</v>
      </c>
      <c r="AD21" s="49"/>
      <c r="AE21" s="52">
        <f t="shared" si="8"/>
        <v>0</v>
      </c>
      <c r="AF21" s="53" t="str">
        <f t="shared" si="9"/>
        <v/>
      </c>
      <c r="AG21" s="54" t="str">
        <f t="shared" si="10"/>
        <v/>
      </c>
      <c r="AH21" s="77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5" t="s">
        <v>27</v>
      </c>
      <c r="AJ21" s="59"/>
      <c r="AK21" s="12">
        <v>4</v>
      </c>
      <c r="AL21" s="60">
        <f t="shared" si="12"/>
        <v>1</v>
      </c>
      <c r="AM21" s="61"/>
      <c r="AN21" s="61"/>
      <c r="AO21" s="62">
        <f t="shared" si="13"/>
        <v>1</v>
      </c>
      <c r="AP21" s="13" t="str">
        <f t="shared" si="14"/>
        <v/>
      </c>
      <c r="AQ21" s="63" t="str">
        <f t="shared" si="15"/>
        <v/>
      </c>
      <c r="AR21" s="78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4" t="s">
        <v>27</v>
      </c>
      <c r="AT21" s="71"/>
      <c r="AU21" s="70" t="str">
        <f t="shared" si="16"/>
        <v/>
      </c>
      <c r="AV21" s="79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0" t="s">
        <v>27</v>
      </c>
      <c r="AX21" s="15">
        <f t="shared" ca="1" si="17"/>
        <v>0</v>
      </c>
      <c r="AY21" s="11" t="str">
        <f t="shared" ca="1" si="18"/>
        <v/>
      </c>
      <c r="AZ21" s="81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6"/>
      <c r="E22" s="27">
        <f t="shared" si="19"/>
        <v>0</v>
      </c>
      <c r="F22" s="26"/>
      <c r="G22" s="27">
        <f t="shared" si="20"/>
        <v>0</v>
      </c>
      <c r="H22" s="26"/>
      <c r="I22" s="27">
        <f t="shared" si="21"/>
        <v>0</v>
      </c>
      <c r="J22" s="26"/>
      <c r="K22" s="27">
        <f t="shared" si="22"/>
        <v>0</v>
      </c>
      <c r="L22" s="28" t="str">
        <f t="shared" si="0"/>
        <v/>
      </c>
      <c r="M22" s="29" t="str">
        <f t="shared" si="23"/>
        <v/>
      </c>
      <c r="N22" s="74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5" t="s">
        <v>27</v>
      </c>
      <c r="P22" s="41"/>
      <c r="Q22" s="39">
        <f t="shared" si="1"/>
        <v>0</v>
      </c>
      <c r="R22" s="41"/>
      <c r="S22" s="39">
        <f t="shared" si="2"/>
        <v>0</v>
      </c>
      <c r="T22" s="41"/>
      <c r="U22" s="39">
        <f t="shared" si="3"/>
        <v>0</v>
      </c>
      <c r="V22" s="41"/>
      <c r="W22" s="39">
        <f t="shared" si="4"/>
        <v>0</v>
      </c>
      <c r="X22" s="38" t="str">
        <f t="shared" si="5"/>
        <v/>
      </c>
      <c r="Y22" s="40" t="str">
        <f t="shared" si="6"/>
        <v/>
      </c>
      <c r="Z22" s="76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2" t="s">
        <v>27</v>
      </c>
      <c r="AB22" s="49"/>
      <c r="AC22" s="50">
        <f t="shared" si="7"/>
        <v>0</v>
      </c>
      <c r="AD22" s="49"/>
      <c r="AE22" s="52">
        <f t="shared" si="8"/>
        <v>0</v>
      </c>
      <c r="AF22" s="53" t="str">
        <f t="shared" si="9"/>
        <v/>
      </c>
      <c r="AG22" s="54" t="str">
        <f t="shared" si="10"/>
        <v/>
      </c>
      <c r="AH22" s="77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5" t="s">
        <v>27</v>
      </c>
      <c r="AJ22" s="59"/>
      <c r="AK22" s="12">
        <v>4</v>
      </c>
      <c r="AL22" s="60">
        <f t="shared" si="12"/>
        <v>1</v>
      </c>
      <c r="AM22" s="61"/>
      <c r="AN22" s="61"/>
      <c r="AO22" s="62">
        <f t="shared" si="13"/>
        <v>1</v>
      </c>
      <c r="AP22" s="13" t="str">
        <f t="shared" si="14"/>
        <v/>
      </c>
      <c r="AQ22" s="63" t="str">
        <f t="shared" si="15"/>
        <v/>
      </c>
      <c r="AR22" s="78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4" t="s">
        <v>27</v>
      </c>
      <c r="AT22" s="71"/>
      <c r="AU22" s="70" t="str">
        <f t="shared" si="16"/>
        <v/>
      </c>
      <c r="AV22" s="79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0" t="s">
        <v>27</v>
      </c>
      <c r="AX22" s="15">
        <f t="shared" ca="1" si="17"/>
        <v>0</v>
      </c>
      <c r="AY22" s="11" t="str">
        <f t="shared" ca="1" si="18"/>
        <v/>
      </c>
      <c r="AZ22" s="81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0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6"/>
      <c r="E23" s="27">
        <f t="shared" si="19"/>
        <v>0</v>
      </c>
      <c r="F23" s="26"/>
      <c r="G23" s="27">
        <f t="shared" si="20"/>
        <v>0</v>
      </c>
      <c r="H23" s="26"/>
      <c r="I23" s="27">
        <f t="shared" si="21"/>
        <v>0</v>
      </c>
      <c r="J23" s="26"/>
      <c r="K23" s="27">
        <f t="shared" si="22"/>
        <v>0</v>
      </c>
      <c r="L23" s="28" t="str">
        <f t="shared" si="0"/>
        <v/>
      </c>
      <c r="M23" s="29" t="str">
        <f t="shared" si="23"/>
        <v/>
      </c>
      <c r="N23" s="74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5" t="s">
        <v>27</v>
      </c>
      <c r="P23" s="41"/>
      <c r="Q23" s="39">
        <f t="shared" si="1"/>
        <v>0</v>
      </c>
      <c r="R23" s="41"/>
      <c r="S23" s="39">
        <f t="shared" si="2"/>
        <v>0</v>
      </c>
      <c r="T23" s="41"/>
      <c r="U23" s="39">
        <f t="shared" si="3"/>
        <v>0</v>
      </c>
      <c r="V23" s="41"/>
      <c r="W23" s="39">
        <f t="shared" si="4"/>
        <v>0</v>
      </c>
      <c r="X23" s="38" t="str">
        <f t="shared" si="5"/>
        <v/>
      </c>
      <c r="Y23" s="40" t="str">
        <f t="shared" si="6"/>
        <v/>
      </c>
      <c r="Z23" s="76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2" t="s">
        <v>27</v>
      </c>
      <c r="AB23" s="49"/>
      <c r="AC23" s="50">
        <f t="shared" si="7"/>
        <v>0</v>
      </c>
      <c r="AD23" s="49"/>
      <c r="AE23" s="52">
        <f t="shared" si="8"/>
        <v>0</v>
      </c>
      <c r="AF23" s="53" t="str">
        <f t="shared" si="9"/>
        <v/>
      </c>
      <c r="AG23" s="54" t="str">
        <f t="shared" si="10"/>
        <v/>
      </c>
      <c r="AH23" s="77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5" t="s">
        <v>27</v>
      </c>
      <c r="AJ23" s="59"/>
      <c r="AK23" s="12">
        <v>6</v>
      </c>
      <c r="AL23" s="60">
        <f t="shared" si="12"/>
        <v>1</v>
      </c>
      <c r="AM23" s="61"/>
      <c r="AN23" s="61"/>
      <c r="AO23" s="62">
        <f t="shared" si="13"/>
        <v>1</v>
      </c>
      <c r="AP23" s="13" t="str">
        <f t="shared" si="14"/>
        <v/>
      </c>
      <c r="AQ23" s="63" t="str">
        <f t="shared" si="15"/>
        <v/>
      </c>
      <c r="AR23" s="78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4" t="s">
        <v>27</v>
      </c>
      <c r="AT23" s="71"/>
      <c r="AU23" s="70" t="str">
        <f t="shared" si="16"/>
        <v/>
      </c>
      <c r="AV23" s="79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0" t="s">
        <v>27</v>
      </c>
      <c r="AX23" s="15">
        <f t="shared" ca="1" si="17"/>
        <v>0</v>
      </c>
      <c r="AY23" s="11" t="str">
        <f t="shared" ca="1" si="18"/>
        <v/>
      </c>
      <c r="AZ23" s="81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0" t="s">
        <v>27</v>
      </c>
    </row>
    <row r="24" spans="1:53" ht="14.45" x14ac:dyDescent="0.35">
      <c r="A24" s="2"/>
      <c r="B24" s="2"/>
      <c r="C24" s="2"/>
      <c r="D24" s="26"/>
      <c r="E24" s="27">
        <f>(D24*100/20)/100</f>
        <v>0</v>
      </c>
      <c r="F24" s="26"/>
      <c r="G24" s="27">
        <f t="shared" si="20"/>
        <v>0</v>
      </c>
      <c r="H24" s="26"/>
      <c r="I24" s="27">
        <f t="shared" si="21"/>
        <v>0</v>
      </c>
      <c r="J24" s="26"/>
      <c r="K24" s="27">
        <f t="shared" si="22"/>
        <v>0</v>
      </c>
      <c r="L24" s="28" t="str">
        <f t="shared" si="0"/>
        <v/>
      </c>
      <c r="M24" s="29" t="str">
        <f t="shared" si="23"/>
        <v/>
      </c>
      <c r="N24" s="74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5" t="s">
        <v>27</v>
      </c>
      <c r="P24" s="41"/>
      <c r="Q24" s="39">
        <f t="shared" si="1"/>
        <v>0</v>
      </c>
      <c r="R24" s="41"/>
      <c r="S24" s="39">
        <f t="shared" si="2"/>
        <v>0</v>
      </c>
      <c r="T24" s="41"/>
      <c r="U24" s="39">
        <f t="shared" si="3"/>
        <v>0</v>
      </c>
      <c r="V24" s="41"/>
      <c r="W24" s="39">
        <f t="shared" si="4"/>
        <v>0</v>
      </c>
      <c r="X24" s="38" t="str">
        <f t="shared" si="5"/>
        <v/>
      </c>
      <c r="Y24" s="40" t="str">
        <f t="shared" si="6"/>
        <v/>
      </c>
      <c r="Z24" s="76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2" t="s">
        <v>27</v>
      </c>
      <c r="AB24" s="49"/>
      <c r="AC24" s="50">
        <f t="shared" si="7"/>
        <v>0</v>
      </c>
      <c r="AD24" s="49"/>
      <c r="AE24" s="52">
        <f t="shared" si="8"/>
        <v>0</v>
      </c>
      <c r="AF24" s="53" t="str">
        <f t="shared" si="9"/>
        <v/>
      </c>
      <c r="AG24" s="54" t="str">
        <f t="shared" si="10"/>
        <v/>
      </c>
      <c r="AH24" s="77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5" t="s">
        <v>27</v>
      </c>
      <c r="AJ24" s="13"/>
      <c r="AK24" s="12"/>
      <c r="AL24" s="60"/>
      <c r="AM24" s="61"/>
      <c r="AN24" s="61"/>
      <c r="AO24" s="62">
        <f t="shared" si="13"/>
        <v>1</v>
      </c>
      <c r="AP24" s="13" t="str">
        <f t="shared" si="14"/>
        <v/>
      </c>
      <c r="AQ24" s="63" t="str">
        <f t="shared" si="15"/>
        <v/>
      </c>
      <c r="AR24" s="78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4" t="s">
        <v>27</v>
      </c>
      <c r="AT24" s="71"/>
      <c r="AU24" s="70" t="str">
        <f t="shared" si="16"/>
        <v/>
      </c>
      <c r="AV24" s="79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0" t="s">
        <v>27</v>
      </c>
      <c r="AX24" s="15">
        <f t="shared" ca="1" si="17"/>
        <v>0</v>
      </c>
      <c r="AY24" s="11" t="str">
        <f t="shared" ca="1" si="18"/>
        <v/>
      </c>
      <c r="AZ24" s="81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0" t="s">
        <v>27</v>
      </c>
    </row>
    <row r="25" spans="1:53" x14ac:dyDescent="0.25">
      <c r="A25" s="2"/>
      <c r="B25" s="2"/>
      <c r="C25" s="2"/>
      <c r="D25" s="26"/>
      <c r="E25" s="27">
        <f t="shared" ref="E25:E28" si="24">(D25*100/20)/100</f>
        <v>0</v>
      </c>
      <c r="F25" s="26"/>
      <c r="G25" s="27">
        <f t="shared" si="20"/>
        <v>0</v>
      </c>
      <c r="H25" s="26"/>
      <c r="I25" s="27">
        <f t="shared" si="21"/>
        <v>0</v>
      </c>
      <c r="J25" s="26"/>
      <c r="K25" s="27">
        <f t="shared" si="22"/>
        <v>0</v>
      </c>
      <c r="L25" s="28" t="str">
        <f t="shared" si="0"/>
        <v/>
      </c>
      <c r="M25" s="29" t="str">
        <f t="shared" si="23"/>
        <v/>
      </c>
      <c r="N25" s="74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5" t="s">
        <v>27</v>
      </c>
      <c r="P25" s="41"/>
      <c r="Q25" s="39">
        <f t="shared" si="1"/>
        <v>0</v>
      </c>
      <c r="R25" s="41"/>
      <c r="S25" s="39">
        <f t="shared" si="2"/>
        <v>0</v>
      </c>
      <c r="T25" s="41"/>
      <c r="U25" s="39">
        <f t="shared" si="3"/>
        <v>0</v>
      </c>
      <c r="V25" s="41"/>
      <c r="W25" s="39">
        <f t="shared" si="4"/>
        <v>0</v>
      </c>
      <c r="X25" s="38" t="str">
        <f t="shared" si="5"/>
        <v/>
      </c>
      <c r="Y25" s="40" t="str">
        <f t="shared" si="6"/>
        <v/>
      </c>
      <c r="Z25" s="76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2" t="s">
        <v>27</v>
      </c>
      <c r="AB25" s="49"/>
      <c r="AC25" s="50">
        <f t="shared" si="7"/>
        <v>0</v>
      </c>
      <c r="AD25" s="49"/>
      <c r="AE25" s="52">
        <f t="shared" si="8"/>
        <v>0</v>
      </c>
      <c r="AF25" s="53" t="str">
        <f t="shared" si="9"/>
        <v/>
      </c>
      <c r="AG25" s="54" t="str">
        <f t="shared" si="10"/>
        <v/>
      </c>
      <c r="AH25" s="77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5" t="s">
        <v>27</v>
      </c>
      <c r="AJ25" s="13"/>
      <c r="AK25" s="12"/>
      <c r="AL25" s="60"/>
      <c r="AM25" s="61"/>
      <c r="AN25" s="61"/>
      <c r="AO25" s="62">
        <f t="shared" si="13"/>
        <v>1</v>
      </c>
      <c r="AP25" s="13" t="str">
        <f t="shared" si="14"/>
        <v/>
      </c>
      <c r="AQ25" s="63" t="str">
        <f t="shared" si="15"/>
        <v/>
      </c>
      <c r="AR25" s="78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4" t="s">
        <v>27</v>
      </c>
      <c r="AT25" s="71"/>
      <c r="AU25" s="70" t="str">
        <f t="shared" si="16"/>
        <v/>
      </c>
      <c r="AV25" s="79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0" t="s">
        <v>27</v>
      </c>
      <c r="AX25" s="15">
        <f t="shared" ca="1" si="17"/>
        <v>0</v>
      </c>
      <c r="AY25" s="11" t="str">
        <f t="shared" ca="1" si="18"/>
        <v/>
      </c>
      <c r="AZ25" s="81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0" t="s">
        <v>27</v>
      </c>
    </row>
    <row r="26" spans="1:53" x14ac:dyDescent="0.25">
      <c r="A26" s="2"/>
      <c r="B26" s="2"/>
      <c r="C26" s="2"/>
      <c r="D26" s="26"/>
      <c r="E26" s="27">
        <f t="shared" si="24"/>
        <v>0</v>
      </c>
      <c r="F26" s="26"/>
      <c r="G26" s="27">
        <f t="shared" si="20"/>
        <v>0</v>
      </c>
      <c r="H26" s="26"/>
      <c r="I26" s="27">
        <f t="shared" si="21"/>
        <v>0</v>
      </c>
      <c r="J26" s="26"/>
      <c r="K26" s="27">
        <f t="shared" si="22"/>
        <v>0</v>
      </c>
      <c r="L26" s="28" t="str">
        <f t="shared" si="0"/>
        <v/>
      </c>
      <c r="M26" s="29" t="str">
        <f t="shared" si="23"/>
        <v/>
      </c>
      <c r="N26" s="74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5" t="s">
        <v>27</v>
      </c>
      <c r="P26" s="41"/>
      <c r="Q26" s="39">
        <f t="shared" si="1"/>
        <v>0</v>
      </c>
      <c r="R26" s="41"/>
      <c r="S26" s="39">
        <f t="shared" si="2"/>
        <v>0</v>
      </c>
      <c r="T26" s="41"/>
      <c r="U26" s="39">
        <f t="shared" si="3"/>
        <v>0</v>
      </c>
      <c r="V26" s="41"/>
      <c r="W26" s="39">
        <f t="shared" si="4"/>
        <v>0</v>
      </c>
      <c r="X26" s="38" t="str">
        <f t="shared" si="5"/>
        <v/>
      </c>
      <c r="Y26" s="40" t="str">
        <f t="shared" si="6"/>
        <v/>
      </c>
      <c r="Z26" s="76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2" t="s">
        <v>27</v>
      </c>
      <c r="AB26" s="49"/>
      <c r="AC26" s="50">
        <f t="shared" si="7"/>
        <v>0</v>
      </c>
      <c r="AD26" s="49"/>
      <c r="AE26" s="52">
        <f t="shared" si="8"/>
        <v>0</v>
      </c>
      <c r="AF26" s="53" t="str">
        <f t="shared" si="9"/>
        <v/>
      </c>
      <c r="AG26" s="54" t="str">
        <f t="shared" si="10"/>
        <v/>
      </c>
      <c r="AH26" s="77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5" t="s">
        <v>27</v>
      </c>
      <c r="AJ26" s="13"/>
      <c r="AK26" s="12"/>
      <c r="AL26" s="60"/>
      <c r="AM26" s="61"/>
      <c r="AN26" s="61"/>
      <c r="AO26" s="62">
        <f t="shared" si="13"/>
        <v>1</v>
      </c>
      <c r="AP26" s="13" t="str">
        <f t="shared" si="14"/>
        <v/>
      </c>
      <c r="AQ26" s="63" t="str">
        <f t="shared" si="15"/>
        <v/>
      </c>
      <c r="AR26" s="78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4" t="s">
        <v>27</v>
      </c>
      <c r="AT26" s="71"/>
      <c r="AU26" s="70" t="str">
        <f t="shared" si="16"/>
        <v/>
      </c>
      <c r="AV26" s="79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0" t="s">
        <v>27</v>
      </c>
      <c r="AX26" s="15">
        <f t="shared" ca="1" si="17"/>
        <v>0</v>
      </c>
      <c r="AY26" s="11" t="str">
        <f t="shared" ca="1" si="18"/>
        <v/>
      </c>
      <c r="AZ26" s="81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0" t="s">
        <v>27</v>
      </c>
    </row>
    <row r="27" spans="1:53" x14ac:dyDescent="0.25">
      <c r="A27" s="2"/>
      <c r="B27" s="2"/>
      <c r="C27" s="2"/>
      <c r="D27" s="26"/>
      <c r="E27" s="27">
        <f t="shared" si="24"/>
        <v>0</v>
      </c>
      <c r="F27" s="26"/>
      <c r="G27" s="27">
        <f t="shared" si="20"/>
        <v>0</v>
      </c>
      <c r="H27" s="26"/>
      <c r="I27" s="27">
        <f t="shared" si="21"/>
        <v>0</v>
      </c>
      <c r="J27" s="26"/>
      <c r="K27" s="27">
        <f t="shared" si="22"/>
        <v>0</v>
      </c>
      <c r="L27" s="28" t="str">
        <f t="shared" si="0"/>
        <v/>
      </c>
      <c r="M27" s="29" t="str">
        <f t="shared" si="23"/>
        <v/>
      </c>
      <c r="N27" s="74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5" t="s">
        <v>27</v>
      </c>
      <c r="P27" s="41"/>
      <c r="Q27" s="39">
        <f t="shared" si="1"/>
        <v>0</v>
      </c>
      <c r="R27" s="41"/>
      <c r="S27" s="39">
        <f t="shared" si="2"/>
        <v>0</v>
      </c>
      <c r="T27" s="41"/>
      <c r="U27" s="39">
        <f t="shared" si="3"/>
        <v>0</v>
      </c>
      <c r="V27" s="41"/>
      <c r="W27" s="39">
        <f t="shared" si="4"/>
        <v>0</v>
      </c>
      <c r="X27" s="38" t="str">
        <f t="shared" si="5"/>
        <v/>
      </c>
      <c r="Y27" s="40" t="str">
        <f t="shared" si="6"/>
        <v/>
      </c>
      <c r="Z27" s="76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2" t="s">
        <v>27</v>
      </c>
      <c r="AB27" s="49"/>
      <c r="AC27" s="50">
        <f t="shared" si="7"/>
        <v>0</v>
      </c>
      <c r="AD27" s="49"/>
      <c r="AE27" s="52">
        <f t="shared" si="8"/>
        <v>0</v>
      </c>
      <c r="AF27" s="53" t="str">
        <f t="shared" si="9"/>
        <v/>
      </c>
      <c r="AG27" s="54" t="str">
        <f t="shared" si="10"/>
        <v/>
      </c>
      <c r="AH27" s="77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5" t="s">
        <v>27</v>
      </c>
      <c r="AJ27" s="13"/>
      <c r="AK27" s="12"/>
      <c r="AL27" s="60"/>
      <c r="AM27" s="61"/>
      <c r="AN27" s="61"/>
      <c r="AO27" s="62">
        <f t="shared" si="13"/>
        <v>1</v>
      </c>
      <c r="AP27" s="13" t="str">
        <f t="shared" si="14"/>
        <v/>
      </c>
      <c r="AQ27" s="63" t="str">
        <f t="shared" si="15"/>
        <v/>
      </c>
      <c r="AR27" s="78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4" t="s">
        <v>27</v>
      </c>
      <c r="AT27" s="71"/>
      <c r="AU27" s="70" t="str">
        <f t="shared" si="16"/>
        <v/>
      </c>
      <c r="AV27" s="79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0" t="s">
        <v>27</v>
      </c>
      <c r="AX27" s="15">
        <f t="shared" ca="1" si="17"/>
        <v>0</v>
      </c>
      <c r="AY27" s="11" t="str">
        <f t="shared" ca="1" si="18"/>
        <v/>
      </c>
      <c r="AZ27" s="81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0" t="s">
        <v>27</v>
      </c>
    </row>
    <row r="28" spans="1:53" x14ac:dyDescent="0.25">
      <c r="A28" s="2"/>
      <c r="B28" s="2"/>
      <c r="C28" s="2"/>
      <c r="D28" s="26"/>
      <c r="E28" s="27">
        <f t="shared" si="24"/>
        <v>0</v>
      </c>
      <c r="F28" s="26"/>
      <c r="G28" s="27">
        <f t="shared" si="20"/>
        <v>0</v>
      </c>
      <c r="H28" s="26"/>
      <c r="I28" s="27">
        <f t="shared" si="21"/>
        <v>0</v>
      </c>
      <c r="J28" s="26"/>
      <c r="K28" s="27">
        <f t="shared" si="22"/>
        <v>0</v>
      </c>
      <c r="L28" s="28" t="str">
        <f t="shared" si="0"/>
        <v/>
      </c>
      <c r="M28" s="29" t="str">
        <f t="shared" si="23"/>
        <v/>
      </c>
      <c r="N28" s="74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5" t="s">
        <v>27</v>
      </c>
      <c r="P28" s="41"/>
      <c r="Q28" s="39">
        <f t="shared" si="1"/>
        <v>0</v>
      </c>
      <c r="R28" s="41"/>
      <c r="S28" s="39">
        <f t="shared" si="2"/>
        <v>0</v>
      </c>
      <c r="T28" s="41"/>
      <c r="U28" s="39">
        <f t="shared" si="3"/>
        <v>0</v>
      </c>
      <c r="V28" s="41"/>
      <c r="W28" s="39">
        <f t="shared" si="4"/>
        <v>0</v>
      </c>
      <c r="X28" s="38" t="str">
        <f t="shared" si="5"/>
        <v/>
      </c>
      <c r="Y28" s="40" t="str">
        <f t="shared" si="6"/>
        <v/>
      </c>
      <c r="Z28" s="76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2" t="s">
        <v>27</v>
      </c>
      <c r="AB28" s="49"/>
      <c r="AC28" s="50">
        <f t="shared" si="7"/>
        <v>0</v>
      </c>
      <c r="AD28" s="49"/>
      <c r="AE28" s="52">
        <f t="shared" si="8"/>
        <v>0</v>
      </c>
      <c r="AF28" s="53" t="str">
        <f t="shared" si="9"/>
        <v/>
      </c>
      <c r="AG28" s="54" t="str">
        <f t="shared" si="10"/>
        <v/>
      </c>
      <c r="AH28" s="77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5" t="s">
        <v>27</v>
      </c>
      <c r="AJ28" s="13"/>
      <c r="AK28" s="12"/>
      <c r="AL28" s="60"/>
      <c r="AM28" s="61"/>
      <c r="AN28" s="61"/>
      <c r="AO28" s="62">
        <f t="shared" si="13"/>
        <v>1</v>
      </c>
      <c r="AP28" s="13" t="str">
        <f t="shared" si="14"/>
        <v/>
      </c>
      <c r="AQ28" s="63" t="str">
        <f t="shared" si="15"/>
        <v/>
      </c>
      <c r="AR28" s="78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4" t="s">
        <v>27</v>
      </c>
      <c r="AT28" s="71"/>
      <c r="AU28" s="70" t="str">
        <f t="shared" si="16"/>
        <v/>
      </c>
      <c r="AV28" s="79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0" t="s">
        <v>27</v>
      </c>
      <c r="AX28" s="15">
        <f t="shared" ca="1" si="17"/>
        <v>0</v>
      </c>
      <c r="AY28" s="11" t="str">
        <f t="shared" ca="1" si="18"/>
        <v/>
      </c>
      <c r="AZ28" s="81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0" t="s">
        <v>27</v>
      </c>
    </row>
    <row r="32" spans="1:53" x14ac:dyDescent="0.25">
      <c r="N32" s="14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2" max="2" width="17.7109375" bestFit="1" customWidth="1"/>
    <col min="3" max="3" width="14.7109375" customWidth="1"/>
    <col min="4" max="4" width="6.140625" style="14" customWidth="1"/>
    <col min="5" max="5" width="4.7109375" style="14" customWidth="1"/>
    <col min="6" max="6" width="6" style="14" customWidth="1"/>
    <col min="7" max="7" width="4.7109375" style="14" customWidth="1"/>
    <col min="8" max="8" width="6.140625" style="14" customWidth="1"/>
    <col min="9" max="9" width="4.7109375" style="14" customWidth="1"/>
    <col min="10" max="10" width="4.42578125" style="14" customWidth="1"/>
    <col min="11" max="11" width="4.7109375" style="14" customWidth="1"/>
    <col min="12" max="12" width="6.140625" style="14" customWidth="1"/>
    <col min="13" max="14" width="4.42578125" style="14" customWidth="1"/>
    <col min="15" max="15" width="3.7109375" style="14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customWidth="1"/>
    <col min="31" max="31" width="5.140625" style="4" customWidth="1"/>
    <col min="32" max="32" width="9" style="4" customWidth="1"/>
    <col min="33" max="33" width="5.42578125" style="4" customWidth="1"/>
    <col min="34" max="34" width="4.42578125" style="4" customWidth="1"/>
    <col min="35" max="35" width="6" style="4" customWidth="1"/>
    <col min="36" max="36" width="10.85546875" style="14" customWidth="1"/>
    <col min="37" max="37" width="7.140625" style="14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6" bestFit="1" customWidth="1"/>
    <col min="51" max="51" width="5.140625" customWidth="1"/>
    <col min="52" max="52" width="5.42578125" customWidth="1"/>
    <col min="53" max="53" width="5.28515625" customWidth="1"/>
  </cols>
  <sheetData>
    <row r="1" spans="1:53" ht="36" x14ac:dyDescent="0.8">
      <c r="A1" s="166" t="s">
        <v>11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66"/>
      <c r="AN1" s="166"/>
      <c r="AO1" s="166"/>
      <c r="AP1" s="166"/>
      <c r="AQ1" s="166"/>
      <c r="AR1" s="166"/>
      <c r="AS1" s="166"/>
      <c r="AT1" s="166"/>
      <c r="AU1" s="166"/>
      <c r="AV1" s="166"/>
      <c r="AW1" s="166"/>
    </row>
    <row r="2" spans="1:53" ht="15.75" x14ac:dyDescent="0.25">
      <c r="A2" s="178"/>
      <c r="B2" s="178"/>
      <c r="C2" s="178"/>
      <c r="D2" s="167" t="s">
        <v>3</v>
      </c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9"/>
      <c r="P2" s="170" t="s">
        <v>2</v>
      </c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2"/>
      <c r="AB2" s="175" t="s">
        <v>6</v>
      </c>
      <c r="AC2" s="176"/>
      <c r="AD2" s="176"/>
      <c r="AE2" s="176"/>
      <c r="AF2" s="176"/>
      <c r="AG2" s="176"/>
      <c r="AH2" s="176"/>
      <c r="AI2" s="177"/>
      <c r="AJ2" s="160" t="s">
        <v>5</v>
      </c>
      <c r="AK2" s="161"/>
      <c r="AL2" s="161"/>
      <c r="AM2" s="161"/>
      <c r="AN2" s="161"/>
      <c r="AO2" s="161"/>
      <c r="AP2" s="161"/>
      <c r="AQ2" s="161"/>
      <c r="AR2" s="161"/>
      <c r="AS2" s="162"/>
      <c r="AT2" s="154" t="s">
        <v>25</v>
      </c>
      <c r="AU2" s="155"/>
      <c r="AV2" s="155"/>
      <c r="AW2" s="156"/>
      <c r="AX2" s="147" t="s">
        <v>26</v>
      </c>
      <c r="AY2" s="147"/>
      <c r="AZ2" s="147"/>
      <c r="BA2" s="147"/>
    </row>
    <row r="3" spans="1:53" ht="15" customHeight="1" x14ac:dyDescent="0.35">
      <c r="A3" s="178"/>
      <c r="B3" s="178"/>
      <c r="C3" s="178"/>
      <c r="D3" s="179"/>
      <c r="E3" s="180"/>
      <c r="F3" s="22"/>
      <c r="G3" s="22"/>
      <c r="H3" s="22"/>
      <c r="I3" s="22"/>
      <c r="J3" s="22"/>
      <c r="K3" s="22"/>
      <c r="L3" s="184"/>
      <c r="M3" s="184"/>
      <c r="N3" s="184"/>
      <c r="O3" s="185"/>
      <c r="P3" s="43"/>
      <c r="Q3" s="30"/>
      <c r="R3" s="30"/>
      <c r="S3" s="30"/>
      <c r="T3" s="30"/>
      <c r="U3" s="30"/>
      <c r="V3" s="30"/>
      <c r="W3" s="30"/>
      <c r="X3" s="182"/>
      <c r="Y3" s="182"/>
      <c r="Z3" s="182"/>
      <c r="AA3" s="183"/>
      <c r="AB3" s="181"/>
      <c r="AC3" s="173"/>
      <c r="AD3" s="173"/>
      <c r="AE3" s="173"/>
      <c r="AF3" s="173"/>
      <c r="AG3" s="173"/>
      <c r="AH3" s="173"/>
      <c r="AI3" s="174"/>
      <c r="AJ3" s="152"/>
      <c r="AK3" s="153"/>
      <c r="AL3" s="153"/>
      <c r="AM3" s="153"/>
      <c r="AN3" s="153"/>
      <c r="AO3" s="153"/>
      <c r="AP3" s="153"/>
      <c r="AQ3" s="153"/>
      <c r="AR3" s="153"/>
      <c r="AS3" s="56"/>
      <c r="AT3" s="157"/>
      <c r="AU3" s="158"/>
      <c r="AV3" s="158"/>
      <c r="AW3" s="159"/>
      <c r="AX3" s="163">
        <v>41714</v>
      </c>
      <c r="AY3" s="164"/>
      <c r="AZ3" s="164"/>
      <c r="BA3" s="165"/>
    </row>
    <row r="4" spans="1:53" ht="48.75" customHeight="1" x14ac:dyDescent="0.25">
      <c r="A4" s="18" t="s">
        <v>4</v>
      </c>
      <c r="B4" s="18" t="s">
        <v>0</v>
      </c>
      <c r="C4" s="19" t="s">
        <v>1</v>
      </c>
      <c r="D4" s="23" t="s">
        <v>98</v>
      </c>
      <c r="E4" s="24" t="s">
        <v>7</v>
      </c>
      <c r="F4" s="23" t="s">
        <v>97</v>
      </c>
      <c r="G4" s="24" t="s">
        <v>7</v>
      </c>
      <c r="H4" s="23" t="s">
        <v>18</v>
      </c>
      <c r="I4" s="24" t="s">
        <v>7</v>
      </c>
      <c r="J4" s="23" t="s">
        <v>17</v>
      </c>
      <c r="K4" s="24" t="s">
        <v>7</v>
      </c>
      <c r="L4" s="25" t="s">
        <v>20</v>
      </c>
      <c r="M4" s="25" t="s">
        <v>9</v>
      </c>
      <c r="N4" s="141" t="s">
        <v>93</v>
      </c>
      <c r="O4" s="142"/>
      <c r="P4" s="31" t="s">
        <v>13</v>
      </c>
      <c r="Q4" s="32" t="s">
        <v>7</v>
      </c>
      <c r="R4" s="31" t="s">
        <v>14</v>
      </c>
      <c r="S4" s="32" t="s">
        <v>7</v>
      </c>
      <c r="T4" s="31" t="s">
        <v>15</v>
      </c>
      <c r="U4" s="32" t="s">
        <v>7</v>
      </c>
      <c r="V4" s="31" t="s">
        <v>16</v>
      </c>
      <c r="W4" s="33" t="s">
        <v>7</v>
      </c>
      <c r="X4" s="34" t="s">
        <v>20</v>
      </c>
      <c r="Y4" s="35" t="s">
        <v>9</v>
      </c>
      <c r="Z4" s="139" t="s">
        <v>12</v>
      </c>
      <c r="AA4" s="140"/>
      <c r="AB4" s="44" t="s">
        <v>19</v>
      </c>
      <c r="AC4" s="45" t="s">
        <v>7</v>
      </c>
      <c r="AD4" s="46" t="s">
        <v>8</v>
      </c>
      <c r="AE4" s="47" t="s">
        <v>7</v>
      </c>
      <c r="AF4" s="48" t="s">
        <v>20</v>
      </c>
      <c r="AG4" s="47" t="s">
        <v>9</v>
      </c>
      <c r="AH4" s="150" t="s">
        <v>12</v>
      </c>
      <c r="AI4" s="151"/>
      <c r="AJ4" s="58" t="s">
        <v>96</v>
      </c>
      <c r="AK4" s="58" t="s">
        <v>21</v>
      </c>
      <c r="AL4" s="57" t="s">
        <v>7</v>
      </c>
      <c r="AM4" s="8" t="s">
        <v>10</v>
      </c>
      <c r="AN4" s="21" t="s">
        <v>22</v>
      </c>
      <c r="AO4" s="57" t="s">
        <v>7</v>
      </c>
      <c r="AP4" s="9" t="s">
        <v>20</v>
      </c>
      <c r="AQ4" s="58" t="s">
        <v>9</v>
      </c>
      <c r="AR4" s="148" t="s">
        <v>93</v>
      </c>
      <c r="AS4" s="149"/>
      <c r="AT4" s="67" t="s">
        <v>95</v>
      </c>
      <c r="AU4" s="68" t="s">
        <v>94</v>
      </c>
      <c r="AV4" s="143" t="s">
        <v>93</v>
      </c>
      <c r="AW4" s="144"/>
      <c r="AX4" s="16" t="s">
        <v>91</v>
      </c>
      <c r="AY4" s="17" t="s">
        <v>92</v>
      </c>
      <c r="AZ4" s="145" t="s">
        <v>110</v>
      </c>
      <c r="BA4" s="146"/>
    </row>
    <row r="5" spans="1:53" ht="15" customHeight="1" x14ac:dyDescent="0.35">
      <c r="A5" s="2" t="s">
        <v>31</v>
      </c>
      <c r="B5" s="2" t="s">
        <v>81</v>
      </c>
      <c r="C5" s="2" t="s">
        <v>41</v>
      </c>
      <c r="D5" s="26"/>
      <c r="E5" s="27">
        <f t="shared" ref="E5:E29" si="0">(D5*100/20)/100</f>
        <v>0</v>
      </c>
      <c r="F5" s="26"/>
      <c r="G5" s="27">
        <f t="shared" ref="G5:G29" si="1">(F5*100/20)/100</f>
        <v>0</v>
      </c>
      <c r="H5" s="26"/>
      <c r="I5" s="27">
        <f t="shared" ref="I5:I29" si="2">(H5*100/20)/100</f>
        <v>0</v>
      </c>
      <c r="J5" s="26"/>
      <c r="K5" s="27">
        <f t="shared" ref="K5:K29" si="3">(J5*100/20)/100</f>
        <v>0</v>
      </c>
      <c r="L5" s="28" t="str">
        <f t="shared" ref="L5:L29" si="4">IF(AND(D5="",F5="",H5="",J5=""),"",D5+F5+H5+J5)</f>
        <v/>
      </c>
      <c r="M5" s="29" t="str">
        <f t="shared" ref="M5:M29" si="5">IFERROR(RANK(L5,$L$5:$L$40,0),"")</f>
        <v/>
      </c>
      <c r="N5" s="74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90" t="s">
        <v>27</v>
      </c>
      <c r="P5" s="36"/>
      <c r="Q5" s="37">
        <f t="shared" ref="Q5:Q29" si="6">(P5*100/10)/100</f>
        <v>0</v>
      </c>
      <c r="R5" s="38"/>
      <c r="S5" s="37">
        <f t="shared" ref="S5:S29" si="7">(R5*100/10)/100</f>
        <v>0</v>
      </c>
      <c r="T5" s="38"/>
      <c r="U5" s="39">
        <f t="shared" ref="U5:U29" si="8">(T5*100/10)/100</f>
        <v>0</v>
      </c>
      <c r="V5" s="38"/>
      <c r="W5" s="39">
        <f t="shared" ref="W5:W29" si="9">(V5*100/10)/100</f>
        <v>0</v>
      </c>
      <c r="X5" s="38" t="str">
        <f t="shared" ref="X5:X29" si="10">IF(AND(P5="",R5="",T5="",V5=""),"",P5+R5+T5+V5)</f>
        <v/>
      </c>
      <c r="Y5" s="40" t="str">
        <f t="shared" ref="Y5:Y29" si="11">IFERROR(RANK(X5,$X$5:$X$40,0),"")</f>
        <v/>
      </c>
      <c r="Z5" s="76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2" t="s">
        <v>27</v>
      </c>
      <c r="AB5" s="49"/>
      <c r="AC5" s="50">
        <f t="shared" ref="AC5:AC29" si="12">(AB5*100/7)/100</f>
        <v>0</v>
      </c>
      <c r="AD5" s="51"/>
      <c r="AE5" s="52">
        <f t="shared" ref="AE5:AE29" si="13">(AD5*100/14)/100</f>
        <v>0</v>
      </c>
      <c r="AF5" s="53" t="str">
        <f t="shared" ref="AF5:AF29" si="14">IF(AND(AB5="",AD5=""),"",AB5+AD5)</f>
        <v/>
      </c>
      <c r="AG5" s="54" t="str">
        <f t="shared" ref="AG5:AG29" si="15">IFERROR(RANK(AF5,$AF$5:$AF$40,0),"")</f>
        <v/>
      </c>
      <c r="AH5" s="85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5" t="s">
        <v>27</v>
      </c>
      <c r="AJ5" s="59"/>
      <c r="AK5" s="12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0">
        <f t="shared" ref="AL5:AL29" si="17">IF(AJ5&gt;10,0,(100-AJ5*10)/100)</f>
        <v>1</v>
      </c>
      <c r="AM5" s="65"/>
      <c r="AN5" s="13"/>
      <c r="AO5" s="62">
        <f t="shared" ref="AO5:AO29" si="18">IF(AM5&gt;10,0,(100-AM5*10)/100)</f>
        <v>1</v>
      </c>
      <c r="AP5" s="13" t="str">
        <f t="shared" ref="AP5:AP29" si="19">IF(AND(AJ5="",AM5=""),"",AK5+AN5)</f>
        <v/>
      </c>
      <c r="AQ5" s="63" t="str">
        <f t="shared" ref="AQ5:AQ29" si="20">IFERROR(RANK(AP5,$AP$5:$AP$40,0),"")</f>
        <v/>
      </c>
      <c r="AR5" s="78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4" t="s">
        <v>27</v>
      </c>
      <c r="AT5" s="69"/>
      <c r="AU5" s="70" t="str">
        <f t="shared" ref="AU5:AU31" si="21">IFERROR(RANK(AT5,$AT$5:$AT$40,1),"")</f>
        <v/>
      </c>
      <c r="AV5" s="88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0" t="s">
        <v>27</v>
      </c>
      <c r="AX5" s="86">
        <f t="shared" ref="AX5:AX31" ca="1" si="22">N5+Z5+AH5+AR5+AV5</f>
        <v>0</v>
      </c>
      <c r="AY5" s="11" t="str">
        <f t="shared" ref="AY5:AY31" ca="1" si="23">IF(AX5=0,"",RANK(AX5,$AX$5:$AX$40,0))</f>
        <v/>
      </c>
      <c r="AZ5" s="87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0" t="s">
        <v>27</v>
      </c>
    </row>
    <row r="6" spans="1:53" ht="14.45" x14ac:dyDescent="0.35">
      <c r="A6" s="2" t="s">
        <v>65</v>
      </c>
      <c r="B6" s="2" t="s">
        <v>71</v>
      </c>
      <c r="C6" s="2" t="s">
        <v>72</v>
      </c>
      <c r="D6" s="26"/>
      <c r="E6" s="27">
        <f t="shared" si="0"/>
        <v>0</v>
      </c>
      <c r="F6" s="26"/>
      <c r="G6" s="27">
        <f t="shared" si="1"/>
        <v>0</v>
      </c>
      <c r="H6" s="26"/>
      <c r="I6" s="27">
        <f t="shared" si="2"/>
        <v>0</v>
      </c>
      <c r="J6" s="26"/>
      <c r="K6" s="27">
        <f t="shared" si="3"/>
        <v>0</v>
      </c>
      <c r="L6" s="28" t="str">
        <f t="shared" si="4"/>
        <v/>
      </c>
      <c r="M6" s="29" t="str">
        <f t="shared" si="5"/>
        <v/>
      </c>
      <c r="N6" s="74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5" t="s">
        <v>27</v>
      </c>
      <c r="P6" s="41"/>
      <c r="Q6" s="39">
        <f t="shared" si="6"/>
        <v>0</v>
      </c>
      <c r="R6" s="41"/>
      <c r="S6" s="39">
        <f t="shared" si="7"/>
        <v>0</v>
      </c>
      <c r="T6" s="41"/>
      <c r="U6" s="39">
        <f t="shared" si="8"/>
        <v>0</v>
      </c>
      <c r="V6" s="41"/>
      <c r="W6" s="39">
        <f t="shared" si="9"/>
        <v>0</v>
      </c>
      <c r="X6" s="38" t="str">
        <f t="shared" si="10"/>
        <v/>
      </c>
      <c r="Y6" s="40" t="str">
        <f t="shared" si="11"/>
        <v/>
      </c>
      <c r="Z6" s="76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2" t="s">
        <v>27</v>
      </c>
      <c r="AB6" s="49"/>
      <c r="AC6" s="50">
        <f t="shared" si="12"/>
        <v>0</v>
      </c>
      <c r="AD6" s="49"/>
      <c r="AE6" s="52">
        <f t="shared" si="13"/>
        <v>0</v>
      </c>
      <c r="AF6" s="53" t="str">
        <f t="shared" si="14"/>
        <v/>
      </c>
      <c r="AG6" s="54" t="str">
        <f t="shared" si="15"/>
        <v/>
      </c>
      <c r="AH6" s="85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5" t="s">
        <v>27</v>
      </c>
      <c r="AJ6" s="59"/>
      <c r="AK6" s="12">
        <f t="shared" si="16"/>
        <v>10</v>
      </c>
      <c r="AL6" s="60">
        <f t="shared" si="17"/>
        <v>1</v>
      </c>
      <c r="AM6" s="61"/>
      <c r="AN6" s="61"/>
      <c r="AO6" s="62">
        <f t="shared" si="18"/>
        <v>1</v>
      </c>
      <c r="AP6" s="13" t="str">
        <f t="shared" si="19"/>
        <v/>
      </c>
      <c r="AQ6" s="63" t="str">
        <f t="shared" si="20"/>
        <v/>
      </c>
      <c r="AR6" s="78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4" t="s">
        <v>27</v>
      </c>
      <c r="AT6" s="71"/>
      <c r="AU6" s="70" t="str">
        <f t="shared" si="21"/>
        <v/>
      </c>
      <c r="AV6" s="88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0" t="s">
        <v>27</v>
      </c>
      <c r="AX6" s="86">
        <f t="shared" ca="1" si="22"/>
        <v>0</v>
      </c>
      <c r="AY6" s="11" t="str">
        <f t="shared" ca="1" si="23"/>
        <v/>
      </c>
      <c r="AZ6" s="87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0" t="s">
        <v>27</v>
      </c>
    </row>
    <row r="7" spans="1:53" ht="14.45" x14ac:dyDescent="0.35">
      <c r="A7" s="2" t="s">
        <v>31</v>
      </c>
      <c r="B7" s="2" t="s">
        <v>77</v>
      </c>
      <c r="C7" s="2" t="s">
        <v>36</v>
      </c>
      <c r="D7" s="26"/>
      <c r="E7" s="27">
        <f t="shared" si="0"/>
        <v>0</v>
      </c>
      <c r="F7" s="26"/>
      <c r="G7" s="27">
        <f t="shared" si="1"/>
        <v>0</v>
      </c>
      <c r="H7" s="26"/>
      <c r="I7" s="27">
        <f t="shared" si="2"/>
        <v>0</v>
      </c>
      <c r="J7" s="26"/>
      <c r="K7" s="27">
        <f t="shared" si="3"/>
        <v>0</v>
      </c>
      <c r="L7" s="28" t="str">
        <f t="shared" si="4"/>
        <v/>
      </c>
      <c r="M7" s="29" t="str">
        <f t="shared" si="5"/>
        <v/>
      </c>
      <c r="N7" s="74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5" t="s">
        <v>27</v>
      </c>
      <c r="P7" s="41"/>
      <c r="Q7" s="39">
        <f t="shared" si="6"/>
        <v>0</v>
      </c>
      <c r="R7" s="41"/>
      <c r="S7" s="39">
        <f t="shared" si="7"/>
        <v>0</v>
      </c>
      <c r="T7" s="41"/>
      <c r="U7" s="39">
        <f t="shared" si="8"/>
        <v>0</v>
      </c>
      <c r="V7" s="41"/>
      <c r="W7" s="39">
        <f t="shared" si="9"/>
        <v>0</v>
      </c>
      <c r="X7" s="38" t="str">
        <f t="shared" si="10"/>
        <v/>
      </c>
      <c r="Y7" s="40" t="str">
        <f t="shared" si="11"/>
        <v/>
      </c>
      <c r="Z7" s="76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2" t="s">
        <v>27</v>
      </c>
      <c r="AB7" s="49"/>
      <c r="AC7" s="50">
        <f t="shared" si="12"/>
        <v>0</v>
      </c>
      <c r="AD7" s="49"/>
      <c r="AE7" s="52">
        <f t="shared" si="13"/>
        <v>0</v>
      </c>
      <c r="AF7" s="53" t="str">
        <f t="shared" si="14"/>
        <v/>
      </c>
      <c r="AG7" s="54" t="str">
        <f t="shared" si="15"/>
        <v/>
      </c>
      <c r="AH7" s="85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5" t="s">
        <v>27</v>
      </c>
      <c r="AJ7" s="59"/>
      <c r="AK7" s="12">
        <f t="shared" si="16"/>
        <v>10</v>
      </c>
      <c r="AL7" s="60">
        <f t="shared" si="17"/>
        <v>1</v>
      </c>
      <c r="AM7" s="61"/>
      <c r="AN7" s="61"/>
      <c r="AO7" s="62">
        <f t="shared" si="18"/>
        <v>1</v>
      </c>
      <c r="AP7" s="13" t="str">
        <f t="shared" si="19"/>
        <v/>
      </c>
      <c r="AQ7" s="63" t="str">
        <f t="shared" si="20"/>
        <v/>
      </c>
      <c r="AR7" s="78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4" t="s">
        <v>27</v>
      </c>
      <c r="AT7" s="71"/>
      <c r="AU7" s="70" t="str">
        <f t="shared" si="21"/>
        <v/>
      </c>
      <c r="AV7" s="88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0" t="s">
        <v>27</v>
      </c>
      <c r="AX7" s="86">
        <f t="shared" ca="1" si="22"/>
        <v>0</v>
      </c>
      <c r="AY7" s="11" t="str">
        <f t="shared" ca="1" si="23"/>
        <v/>
      </c>
      <c r="AZ7" s="87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0" t="s">
        <v>27</v>
      </c>
    </row>
    <row r="8" spans="1:53" ht="14.45" x14ac:dyDescent="0.35">
      <c r="A8" s="2" t="s">
        <v>65</v>
      </c>
      <c r="B8" s="2" t="s">
        <v>75</v>
      </c>
      <c r="C8" s="2" t="s">
        <v>68</v>
      </c>
      <c r="D8" s="26"/>
      <c r="E8" s="27">
        <f t="shared" si="0"/>
        <v>0</v>
      </c>
      <c r="F8" s="26"/>
      <c r="G8" s="27">
        <f t="shared" si="1"/>
        <v>0</v>
      </c>
      <c r="H8" s="26"/>
      <c r="I8" s="27">
        <f t="shared" si="2"/>
        <v>0</v>
      </c>
      <c r="J8" s="26"/>
      <c r="K8" s="27">
        <f t="shared" si="3"/>
        <v>0</v>
      </c>
      <c r="L8" s="28" t="str">
        <f t="shared" si="4"/>
        <v/>
      </c>
      <c r="M8" s="29" t="str">
        <f t="shared" si="5"/>
        <v/>
      </c>
      <c r="N8" s="74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5" t="s">
        <v>27</v>
      </c>
      <c r="P8" s="41"/>
      <c r="Q8" s="39">
        <f t="shared" si="6"/>
        <v>0</v>
      </c>
      <c r="R8" s="41"/>
      <c r="S8" s="39">
        <f t="shared" si="7"/>
        <v>0</v>
      </c>
      <c r="T8" s="41"/>
      <c r="U8" s="39">
        <f t="shared" si="8"/>
        <v>0</v>
      </c>
      <c r="V8" s="41"/>
      <c r="W8" s="39">
        <f t="shared" si="9"/>
        <v>0</v>
      </c>
      <c r="X8" s="38" t="str">
        <f t="shared" si="10"/>
        <v/>
      </c>
      <c r="Y8" s="40" t="str">
        <f t="shared" si="11"/>
        <v/>
      </c>
      <c r="Z8" s="76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2" t="s">
        <v>27</v>
      </c>
      <c r="AB8" s="49"/>
      <c r="AC8" s="50">
        <f t="shared" si="12"/>
        <v>0</v>
      </c>
      <c r="AD8" s="49"/>
      <c r="AE8" s="52">
        <f t="shared" si="13"/>
        <v>0</v>
      </c>
      <c r="AF8" s="53" t="str">
        <f t="shared" si="14"/>
        <v/>
      </c>
      <c r="AG8" s="54" t="str">
        <f t="shared" si="15"/>
        <v/>
      </c>
      <c r="AH8" s="85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5" t="s">
        <v>27</v>
      </c>
      <c r="AJ8" s="91"/>
      <c r="AK8" s="12">
        <f t="shared" si="16"/>
        <v>10</v>
      </c>
      <c r="AL8" s="60">
        <f t="shared" si="17"/>
        <v>1</v>
      </c>
      <c r="AM8" s="61"/>
      <c r="AN8" s="61"/>
      <c r="AO8" s="62">
        <f t="shared" si="18"/>
        <v>1</v>
      </c>
      <c r="AP8" s="13" t="str">
        <f t="shared" si="19"/>
        <v/>
      </c>
      <c r="AQ8" s="63" t="str">
        <f t="shared" si="20"/>
        <v/>
      </c>
      <c r="AR8" s="78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4" t="s">
        <v>27</v>
      </c>
      <c r="AT8" s="71"/>
      <c r="AU8" s="70" t="str">
        <f t="shared" si="21"/>
        <v/>
      </c>
      <c r="AV8" s="88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0" t="s">
        <v>27</v>
      </c>
      <c r="AX8" s="86">
        <f t="shared" ca="1" si="22"/>
        <v>0</v>
      </c>
      <c r="AY8" s="11" t="str">
        <f t="shared" ca="1" si="23"/>
        <v/>
      </c>
      <c r="AZ8" s="87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0" t="s">
        <v>27</v>
      </c>
    </row>
    <row r="9" spans="1:53" ht="14.45" x14ac:dyDescent="0.35">
      <c r="A9" s="2" t="s">
        <v>31</v>
      </c>
      <c r="B9" s="2" t="s">
        <v>115</v>
      </c>
      <c r="C9" s="2" t="s">
        <v>89</v>
      </c>
      <c r="D9" s="26"/>
      <c r="E9" s="27">
        <f t="shared" si="0"/>
        <v>0</v>
      </c>
      <c r="F9" s="26"/>
      <c r="G9" s="27">
        <f t="shared" si="1"/>
        <v>0</v>
      </c>
      <c r="H9" s="26"/>
      <c r="I9" s="27">
        <f t="shared" si="2"/>
        <v>0</v>
      </c>
      <c r="J9" s="26"/>
      <c r="K9" s="27">
        <f t="shared" si="3"/>
        <v>0</v>
      </c>
      <c r="L9" s="28" t="str">
        <f t="shared" si="4"/>
        <v/>
      </c>
      <c r="M9" s="29" t="str">
        <f t="shared" si="5"/>
        <v/>
      </c>
      <c r="N9" s="74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5" t="s">
        <v>27</v>
      </c>
      <c r="P9" s="41"/>
      <c r="Q9" s="39">
        <f t="shared" si="6"/>
        <v>0</v>
      </c>
      <c r="R9" s="41"/>
      <c r="S9" s="39">
        <f t="shared" si="7"/>
        <v>0</v>
      </c>
      <c r="T9" s="41"/>
      <c r="U9" s="39">
        <f t="shared" si="8"/>
        <v>0</v>
      </c>
      <c r="V9" s="41"/>
      <c r="W9" s="39">
        <f t="shared" si="9"/>
        <v>0</v>
      </c>
      <c r="X9" s="38" t="str">
        <f t="shared" si="10"/>
        <v/>
      </c>
      <c r="Y9" s="40" t="str">
        <f t="shared" si="11"/>
        <v/>
      </c>
      <c r="Z9" s="76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2" t="s">
        <v>27</v>
      </c>
      <c r="AB9" s="49"/>
      <c r="AC9" s="50">
        <f t="shared" si="12"/>
        <v>0</v>
      </c>
      <c r="AD9" s="49"/>
      <c r="AE9" s="52">
        <f t="shared" si="13"/>
        <v>0</v>
      </c>
      <c r="AF9" s="53" t="str">
        <f t="shared" si="14"/>
        <v/>
      </c>
      <c r="AG9" s="54" t="str">
        <f t="shared" si="15"/>
        <v/>
      </c>
      <c r="AH9" s="85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5" t="s">
        <v>27</v>
      </c>
      <c r="AJ9" s="59"/>
      <c r="AK9" s="12">
        <f t="shared" si="16"/>
        <v>10</v>
      </c>
      <c r="AL9" s="60">
        <f t="shared" si="17"/>
        <v>1</v>
      </c>
      <c r="AM9" s="61"/>
      <c r="AN9" s="66"/>
      <c r="AO9" s="62">
        <f t="shared" si="18"/>
        <v>1</v>
      </c>
      <c r="AP9" s="13" t="str">
        <f t="shared" si="19"/>
        <v/>
      </c>
      <c r="AQ9" s="63" t="str">
        <f t="shared" si="20"/>
        <v/>
      </c>
      <c r="AR9" s="78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4" t="s">
        <v>27</v>
      </c>
      <c r="AT9" s="71"/>
      <c r="AU9" s="70" t="str">
        <f t="shared" si="21"/>
        <v/>
      </c>
      <c r="AV9" s="88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0" t="s">
        <v>27</v>
      </c>
      <c r="AX9" s="86">
        <f t="shared" ca="1" si="22"/>
        <v>0</v>
      </c>
      <c r="AY9" s="11" t="str">
        <f t="shared" ca="1" si="23"/>
        <v/>
      </c>
      <c r="AZ9" s="87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0" t="s">
        <v>27</v>
      </c>
    </row>
    <row r="10" spans="1:53" ht="14.45" x14ac:dyDescent="0.35">
      <c r="A10" s="2" t="s">
        <v>31</v>
      </c>
      <c r="B10" s="2" t="s">
        <v>111</v>
      </c>
      <c r="C10" s="2" t="s">
        <v>112</v>
      </c>
      <c r="D10" s="26"/>
      <c r="E10" s="27">
        <f t="shared" si="0"/>
        <v>0</v>
      </c>
      <c r="F10" s="26"/>
      <c r="G10" s="27">
        <f t="shared" si="1"/>
        <v>0</v>
      </c>
      <c r="H10" s="26"/>
      <c r="I10" s="27">
        <f t="shared" si="2"/>
        <v>0</v>
      </c>
      <c r="J10" s="26"/>
      <c r="K10" s="27">
        <f t="shared" si="3"/>
        <v>0</v>
      </c>
      <c r="L10" s="28" t="str">
        <f t="shared" si="4"/>
        <v/>
      </c>
      <c r="M10" s="29" t="str">
        <f t="shared" si="5"/>
        <v/>
      </c>
      <c r="N10" s="74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5" t="s">
        <v>27</v>
      </c>
      <c r="P10" s="41"/>
      <c r="Q10" s="39">
        <f t="shared" si="6"/>
        <v>0</v>
      </c>
      <c r="R10" s="41"/>
      <c r="S10" s="39">
        <f t="shared" si="7"/>
        <v>0</v>
      </c>
      <c r="T10" s="41"/>
      <c r="U10" s="39">
        <f t="shared" si="8"/>
        <v>0</v>
      </c>
      <c r="V10" s="41"/>
      <c r="W10" s="39">
        <f t="shared" si="9"/>
        <v>0</v>
      </c>
      <c r="X10" s="38" t="str">
        <f t="shared" si="10"/>
        <v/>
      </c>
      <c r="Y10" s="40" t="str">
        <f t="shared" si="11"/>
        <v/>
      </c>
      <c r="Z10" s="76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2" t="s">
        <v>27</v>
      </c>
      <c r="AB10" s="49"/>
      <c r="AC10" s="50">
        <f t="shared" si="12"/>
        <v>0</v>
      </c>
      <c r="AD10" s="49"/>
      <c r="AE10" s="52">
        <f t="shared" si="13"/>
        <v>0</v>
      </c>
      <c r="AF10" s="53" t="str">
        <f t="shared" si="14"/>
        <v/>
      </c>
      <c r="AG10" s="54" t="str">
        <f t="shared" si="15"/>
        <v/>
      </c>
      <c r="AH10" s="85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5" t="s">
        <v>27</v>
      </c>
      <c r="AJ10" s="59"/>
      <c r="AK10" s="12">
        <f t="shared" si="16"/>
        <v>10</v>
      </c>
      <c r="AL10" s="60">
        <f t="shared" si="17"/>
        <v>1</v>
      </c>
      <c r="AM10" s="61"/>
      <c r="AN10" s="61"/>
      <c r="AO10" s="62">
        <f t="shared" si="18"/>
        <v>1</v>
      </c>
      <c r="AP10" s="13" t="str">
        <f t="shared" si="19"/>
        <v/>
      </c>
      <c r="AQ10" s="63" t="str">
        <f t="shared" si="20"/>
        <v/>
      </c>
      <c r="AR10" s="78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4" t="s">
        <v>27</v>
      </c>
      <c r="AT10" s="71"/>
      <c r="AU10" s="70" t="str">
        <f t="shared" si="21"/>
        <v/>
      </c>
      <c r="AV10" s="88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0" t="s">
        <v>27</v>
      </c>
      <c r="AX10" s="86">
        <f t="shared" ca="1" si="22"/>
        <v>0</v>
      </c>
      <c r="AY10" s="11" t="str">
        <f t="shared" ca="1" si="23"/>
        <v/>
      </c>
      <c r="AZ10" s="87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0" t="s">
        <v>27</v>
      </c>
    </row>
    <row r="11" spans="1:53" ht="14.45" x14ac:dyDescent="0.35">
      <c r="A11" s="2" t="s">
        <v>65</v>
      </c>
      <c r="B11" s="2" t="s">
        <v>80</v>
      </c>
      <c r="C11" s="2" t="s">
        <v>30</v>
      </c>
      <c r="D11" s="26"/>
      <c r="E11" s="27">
        <f t="shared" si="0"/>
        <v>0</v>
      </c>
      <c r="F11" s="26"/>
      <c r="G11" s="27">
        <f t="shared" si="1"/>
        <v>0</v>
      </c>
      <c r="H11" s="26"/>
      <c r="I11" s="27">
        <f t="shared" si="2"/>
        <v>0</v>
      </c>
      <c r="J11" s="26"/>
      <c r="K11" s="27">
        <f t="shared" si="3"/>
        <v>0</v>
      </c>
      <c r="L11" s="28" t="str">
        <f t="shared" si="4"/>
        <v/>
      </c>
      <c r="M11" s="29" t="str">
        <f t="shared" si="5"/>
        <v/>
      </c>
      <c r="N11" s="74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5" t="s">
        <v>27</v>
      </c>
      <c r="P11" s="41"/>
      <c r="Q11" s="39">
        <f t="shared" si="6"/>
        <v>0</v>
      </c>
      <c r="R11" s="41"/>
      <c r="S11" s="39">
        <f t="shared" si="7"/>
        <v>0</v>
      </c>
      <c r="T11" s="41"/>
      <c r="U11" s="39">
        <f t="shared" si="8"/>
        <v>0</v>
      </c>
      <c r="V11" s="41"/>
      <c r="W11" s="39">
        <f t="shared" si="9"/>
        <v>0</v>
      </c>
      <c r="X11" s="38" t="str">
        <f t="shared" si="10"/>
        <v/>
      </c>
      <c r="Y11" s="40" t="str">
        <f t="shared" si="11"/>
        <v/>
      </c>
      <c r="Z11" s="76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2" t="s">
        <v>27</v>
      </c>
      <c r="AB11" s="49"/>
      <c r="AC11" s="50">
        <f t="shared" si="12"/>
        <v>0</v>
      </c>
      <c r="AD11" s="49"/>
      <c r="AE11" s="52">
        <f t="shared" si="13"/>
        <v>0</v>
      </c>
      <c r="AF11" s="53" t="str">
        <f t="shared" si="14"/>
        <v/>
      </c>
      <c r="AG11" s="54" t="str">
        <f t="shared" si="15"/>
        <v/>
      </c>
      <c r="AH11" s="85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5" t="s">
        <v>27</v>
      </c>
      <c r="AJ11" s="91"/>
      <c r="AK11" s="12">
        <f t="shared" si="16"/>
        <v>10</v>
      </c>
      <c r="AL11" s="60">
        <f t="shared" si="17"/>
        <v>1</v>
      </c>
      <c r="AM11" s="61"/>
      <c r="AN11" s="61"/>
      <c r="AO11" s="62">
        <f t="shared" si="18"/>
        <v>1</v>
      </c>
      <c r="AP11" s="13" t="str">
        <f t="shared" si="19"/>
        <v/>
      </c>
      <c r="AQ11" s="63" t="str">
        <f t="shared" si="20"/>
        <v/>
      </c>
      <c r="AR11" s="78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4" t="s">
        <v>27</v>
      </c>
      <c r="AT11" s="71"/>
      <c r="AU11" s="70" t="str">
        <f t="shared" si="21"/>
        <v/>
      </c>
      <c r="AV11" s="88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0" t="s">
        <v>27</v>
      </c>
      <c r="AX11" s="86">
        <f t="shared" ca="1" si="22"/>
        <v>0</v>
      </c>
      <c r="AY11" s="11" t="str">
        <f t="shared" ca="1" si="23"/>
        <v/>
      </c>
      <c r="AZ11" s="87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0" t="s">
        <v>27</v>
      </c>
    </row>
    <row r="12" spans="1:53" ht="14.45" x14ac:dyDescent="0.35">
      <c r="A12" s="2" t="s">
        <v>65</v>
      </c>
      <c r="B12" s="2" t="s">
        <v>85</v>
      </c>
      <c r="C12" s="2" t="s">
        <v>86</v>
      </c>
      <c r="D12" s="26"/>
      <c r="E12" s="27">
        <f t="shared" si="0"/>
        <v>0</v>
      </c>
      <c r="F12" s="26"/>
      <c r="G12" s="27">
        <f t="shared" si="1"/>
        <v>0</v>
      </c>
      <c r="H12" s="26"/>
      <c r="I12" s="27">
        <f t="shared" si="2"/>
        <v>0</v>
      </c>
      <c r="J12" s="26"/>
      <c r="K12" s="27">
        <f t="shared" si="3"/>
        <v>0</v>
      </c>
      <c r="L12" s="28" t="str">
        <f t="shared" si="4"/>
        <v/>
      </c>
      <c r="M12" s="29" t="str">
        <f t="shared" si="5"/>
        <v/>
      </c>
      <c r="N12" s="74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5" t="s">
        <v>27</v>
      </c>
      <c r="P12" s="41"/>
      <c r="Q12" s="39">
        <f t="shared" si="6"/>
        <v>0</v>
      </c>
      <c r="R12" s="41"/>
      <c r="S12" s="39">
        <f t="shared" si="7"/>
        <v>0</v>
      </c>
      <c r="T12" s="41"/>
      <c r="U12" s="39">
        <f t="shared" si="8"/>
        <v>0</v>
      </c>
      <c r="V12" s="41"/>
      <c r="W12" s="39">
        <f t="shared" si="9"/>
        <v>0</v>
      </c>
      <c r="X12" s="38" t="str">
        <f t="shared" si="10"/>
        <v/>
      </c>
      <c r="Y12" s="40" t="str">
        <f t="shared" si="11"/>
        <v/>
      </c>
      <c r="Z12" s="76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2" t="s">
        <v>27</v>
      </c>
      <c r="AB12" s="49"/>
      <c r="AC12" s="50">
        <f t="shared" si="12"/>
        <v>0</v>
      </c>
      <c r="AD12" s="49"/>
      <c r="AE12" s="52">
        <f t="shared" si="13"/>
        <v>0</v>
      </c>
      <c r="AF12" s="53" t="str">
        <f t="shared" si="14"/>
        <v/>
      </c>
      <c r="AG12" s="54" t="str">
        <f t="shared" si="15"/>
        <v/>
      </c>
      <c r="AH12" s="85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5" t="s">
        <v>27</v>
      </c>
      <c r="AJ12" s="91"/>
      <c r="AK12" s="12">
        <f t="shared" si="16"/>
        <v>10</v>
      </c>
      <c r="AL12" s="60">
        <f t="shared" si="17"/>
        <v>1</v>
      </c>
      <c r="AM12" s="61"/>
      <c r="AN12" s="61"/>
      <c r="AO12" s="62">
        <f t="shared" si="18"/>
        <v>1</v>
      </c>
      <c r="AP12" s="13" t="str">
        <f t="shared" si="19"/>
        <v/>
      </c>
      <c r="AQ12" s="63" t="str">
        <f t="shared" si="20"/>
        <v/>
      </c>
      <c r="AR12" s="78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4" t="s">
        <v>27</v>
      </c>
      <c r="AT12" s="71"/>
      <c r="AU12" s="70" t="str">
        <f t="shared" si="21"/>
        <v/>
      </c>
      <c r="AV12" s="88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0" t="s">
        <v>27</v>
      </c>
      <c r="AX12" s="86">
        <f t="shared" ca="1" si="22"/>
        <v>0</v>
      </c>
      <c r="AY12" s="11" t="str">
        <f t="shared" ca="1" si="23"/>
        <v/>
      </c>
      <c r="AZ12" s="87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0" t="s">
        <v>27</v>
      </c>
    </row>
    <row r="13" spans="1:53" ht="14.45" x14ac:dyDescent="0.35">
      <c r="A13" s="2" t="s">
        <v>65</v>
      </c>
      <c r="B13" s="2" t="s">
        <v>101</v>
      </c>
      <c r="C13" s="2" t="s">
        <v>102</v>
      </c>
      <c r="D13" s="26"/>
      <c r="E13" s="27">
        <f t="shared" si="0"/>
        <v>0</v>
      </c>
      <c r="F13" s="26"/>
      <c r="G13" s="27">
        <f t="shared" si="1"/>
        <v>0</v>
      </c>
      <c r="H13" s="26"/>
      <c r="I13" s="27">
        <f t="shared" si="2"/>
        <v>0</v>
      </c>
      <c r="J13" s="26"/>
      <c r="K13" s="27">
        <f t="shared" si="3"/>
        <v>0</v>
      </c>
      <c r="L13" s="28" t="str">
        <f t="shared" si="4"/>
        <v/>
      </c>
      <c r="M13" s="29" t="str">
        <f t="shared" si="5"/>
        <v/>
      </c>
      <c r="N13" s="74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5" t="s">
        <v>27</v>
      </c>
      <c r="P13" s="41"/>
      <c r="Q13" s="39">
        <f t="shared" si="6"/>
        <v>0</v>
      </c>
      <c r="R13" s="41"/>
      <c r="S13" s="39">
        <f t="shared" si="7"/>
        <v>0</v>
      </c>
      <c r="T13" s="41"/>
      <c r="U13" s="39">
        <f t="shared" si="8"/>
        <v>0</v>
      </c>
      <c r="V13" s="41"/>
      <c r="W13" s="39">
        <f t="shared" si="9"/>
        <v>0</v>
      </c>
      <c r="X13" s="38" t="str">
        <f t="shared" si="10"/>
        <v/>
      </c>
      <c r="Y13" s="40" t="str">
        <f t="shared" si="11"/>
        <v/>
      </c>
      <c r="Z13" s="76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2" t="s">
        <v>27</v>
      </c>
      <c r="AB13" s="49"/>
      <c r="AC13" s="50">
        <f t="shared" si="12"/>
        <v>0</v>
      </c>
      <c r="AD13" s="49"/>
      <c r="AE13" s="52">
        <f t="shared" si="13"/>
        <v>0</v>
      </c>
      <c r="AF13" s="53" t="str">
        <f t="shared" si="14"/>
        <v/>
      </c>
      <c r="AG13" s="54" t="str">
        <f t="shared" si="15"/>
        <v/>
      </c>
      <c r="AH13" s="85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5" t="s">
        <v>27</v>
      </c>
      <c r="AJ13" s="91"/>
      <c r="AK13" s="12">
        <f t="shared" si="16"/>
        <v>10</v>
      </c>
      <c r="AL13" s="60">
        <f t="shared" si="17"/>
        <v>1</v>
      </c>
      <c r="AM13" s="61"/>
      <c r="AN13" s="61"/>
      <c r="AO13" s="62">
        <f t="shared" si="18"/>
        <v>1</v>
      </c>
      <c r="AP13" s="13" t="str">
        <f t="shared" si="19"/>
        <v/>
      </c>
      <c r="AQ13" s="63" t="str">
        <f t="shared" si="20"/>
        <v/>
      </c>
      <c r="AR13" s="78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4" t="s">
        <v>27</v>
      </c>
      <c r="AT13" s="71"/>
      <c r="AU13" s="70" t="str">
        <f t="shared" si="21"/>
        <v/>
      </c>
      <c r="AV13" s="88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0" t="s">
        <v>27</v>
      </c>
      <c r="AX13" s="86">
        <f t="shared" ca="1" si="22"/>
        <v>0</v>
      </c>
      <c r="AY13" s="11" t="str">
        <f t="shared" ca="1" si="23"/>
        <v/>
      </c>
      <c r="AZ13" s="87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0" t="s">
        <v>27</v>
      </c>
    </row>
    <row r="14" spans="1:53" ht="14.45" x14ac:dyDescent="0.35">
      <c r="A14" s="2" t="s">
        <v>65</v>
      </c>
      <c r="B14" s="2" t="s">
        <v>70</v>
      </c>
      <c r="C14" s="2" t="s">
        <v>60</v>
      </c>
      <c r="D14" s="26"/>
      <c r="E14" s="27">
        <f t="shared" si="0"/>
        <v>0</v>
      </c>
      <c r="F14" s="26"/>
      <c r="G14" s="27">
        <f t="shared" si="1"/>
        <v>0</v>
      </c>
      <c r="H14" s="26"/>
      <c r="I14" s="27">
        <f t="shared" si="2"/>
        <v>0</v>
      </c>
      <c r="J14" s="26"/>
      <c r="K14" s="27">
        <f t="shared" si="3"/>
        <v>0</v>
      </c>
      <c r="L14" s="28" t="str">
        <f t="shared" si="4"/>
        <v/>
      </c>
      <c r="M14" s="29" t="str">
        <f t="shared" si="5"/>
        <v/>
      </c>
      <c r="N14" s="74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5" t="s">
        <v>27</v>
      </c>
      <c r="P14" s="41"/>
      <c r="Q14" s="39">
        <f t="shared" si="6"/>
        <v>0</v>
      </c>
      <c r="R14" s="41"/>
      <c r="S14" s="39">
        <f t="shared" si="7"/>
        <v>0</v>
      </c>
      <c r="T14" s="41"/>
      <c r="U14" s="39">
        <f t="shared" si="8"/>
        <v>0</v>
      </c>
      <c r="V14" s="41"/>
      <c r="W14" s="39">
        <f t="shared" si="9"/>
        <v>0</v>
      </c>
      <c r="X14" s="38" t="str">
        <f t="shared" si="10"/>
        <v/>
      </c>
      <c r="Y14" s="40" t="str">
        <f t="shared" si="11"/>
        <v/>
      </c>
      <c r="Z14" s="76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2" t="s">
        <v>27</v>
      </c>
      <c r="AB14" s="49"/>
      <c r="AC14" s="50">
        <f t="shared" si="12"/>
        <v>0</v>
      </c>
      <c r="AD14" s="49"/>
      <c r="AE14" s="52">
        <f t="shared" si="13"/>
        <v>0</v>
      </c>
      <c r="AF14" s="53" t="str">
        <f t="shared" si="14"/>
        <v/>
      </c>
      <c r="AG14" s="54" t="str">
        <f t="shared" si="15"/>
        <v/>
      </c>
      <c r="AH14" s="85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5" t="s">
        <v>27</v>
      </c>
      <c r="AJ14" s="59"/>
      <c r="AK14" s="12">
        <f t="shared" si="16"/>
        <v>10</v>
      </c>
      <c r="AL14" s="60">
        <f t="shared" si="17"/>
        <v>1</v>
      </c>
      <c r="AM14" s="61"/>
      <c r="AN14" s="61"/>
      <c r="AO14" s="62">
        <f t="shared" si="18"/>
        <v>1</v>
      </c>
      <c r="AP14" s="13" t="str">
        <f t="shared" si="19"/>
        <v/>
      </c>
      <c r="AQ14" s="63" t="str">
        <f t="shared" si="20"/>
        <v/>
      </c>
      <c r="AR14" s="78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4" t="s">
        <v>27</v>
      </c>
      <c r="AT14" s="71"/>
      <c r="AU14" s="70" t="str">
        <f t="shared" si="21"/>
        <v/>
      </c>
      <c r="AV14" s="88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0" t="s">
        <v>27</v>
      </c>
      <c r="AX14" s="86">
        <f t="shared" ca="1" si="22"/>
        <v>0</v>
      </c>
      <c r="AY14" s="11" t="str">
        <f t="shared" ca="1" si="23"/>
        <v/>
      </c>
      <c r="AZ14" s="87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0" t="s">
        <v>27</v>
      </c>
    </row>
    <row r="15" spans="1:53" ht="14.45" x14ac:dyDescent="0.35">
      <c r="A15" s="2" t="s">
        <v>65</v>
      </c>
      <c r="B15" s="2" t="s">
        <v>73</v>
      </c>
      <c r="C15" s="2" t="s">
        <v>74</v>
      </c>
      <c r="D15" s="26"/>
      <c r="E15" s="27">
        <f t="shared" si="0"/>
        <v>0</v>
      </c>
      <c r="F15" s="26"/>
      <c r="G15" s="27">
        <f t="shared" si="1"/>
        <v>0</v>
      </c>
      <c r="H15" s="26"/>
      <c r="I15" s="27">
        <f t="shared" si="2"/>
        <v>0</v>
      </c>
      <c r="J15" s="26"/>
      <c r="K15" s="27">
        <f t="shared" si="3"/>
        <v>0</v>
      </c>
      <c r="L15" s="28" t="str">
        <f t="shared" si="4"/>
        <v/>
      </c>
      <c r="M15" s="29" t="str">
        <f t="shared" si="5"/>
        <v/>
      </c>
      <c r="N15" s="74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5" t="s">
        <v>27</v>
      </c>
      <c r="P15" s="41"/>
      <c r="Q15" s="39">
        <f t="shared" si="6"/>
        <v>0</v>
      </c>
      <c r="R15" s="41"/>
      <c r="S15" s="39">
        <f t="shared" si="7"/>
        <v>0</v>
      </c>
      <c r="T15" s="41"/>
      <c r="U15" s="39">
        <f t="shared" si="8"/>
        <v>0</v>
      </c>
      <c r="V15" s="41"/>
      <c r="W15" s="39">
        <f t="shared" si="9"/>
        <v>0</v>
      </c>
      <c r="X15" s="38" t="str">
        <f t="shared" si="10"/>
        <v/>
      </c>
      <c r="Y15" s="40" t="str">
        <f t="shared" si="11"/>
        <v/>
      </c>
      <c r="Z15" s="76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2" t="s">
        <v>27</v>
      </c>
      <c r="AB15" s="49"/>
      <c r="AC15" s="50">
        <f t="shared" si="12"/>
        <v>0</v>
      </c>
      <c r="AD15" s="49"/>
      <c r="AE15" s="52">
        <f t="shared" si="13"/>
        <v>0</v>
      </c>
      <c r="AF15" s="53" t="str">
        <f t="shared" si="14"/>
        <v/>
      </c>
      <c r="AG15" s="54" t="str">
        <f t="shared" si="15"/>
        <v/>
      </c>
      <c r="AH15" s="85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5" t="s">
        <v>27</v>
      </c>
      <c r="AJ15" s="91"/>
      <c r="AK15" s="12">
        <f t="shared" si="16"/>
        <v>10</v>
      </c>
      <c r="AL15" s="60">
        <f t="shared" si="17"/>
        <v>1</v>
      </c>
      <c r="AM15" s="61"/>
      <c r="AN15" s="61"/>
      <c r="AO15" s="62">
        <f t="shared" si="18"/>
        <v>1</v>
      </c>
      <c r="AP15" s="13" t="str">
        <f t="shared" si="19"/>
        <v/>
      </c>
      <c r="AQ15" s="63" t="str">
        <f t="shared" si="20"/>
        <v/>
      </c>
      <c r="AR15" s="78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4" t="s">
        <v>27</v>
      </c>
      <c r="AT15" s="71"/>
      <c r="AU15" s="70" t="str">
        <f t="shared" si="21"/>
        <v/>
      </c>
      <c r="AV15" s="88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0" t="s">
        <v>27</v>
      </c>
      <c r="AX15" s="86">
        <f t="shared" ca="1" si="22"/>
        <v>0</v>
      </c>
      <c r="AY15" s="11" t="str">
        <f t="shared" ca="1" si="23"/>
        <v/>
      </c>
      <c r="AZ15" s="87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0" t="s">
        <v>27</v>
      </c>
    </row>
    <row r="16" spans="1:53" ht="14.45" x14ac:dyDescent="0.35">
      <c r="A16" s="2" t="s">
        <v>31</v>
      </c>
      <c r="B16" s="2" t="s">
        <v>118</v>
      </c>
      <c r="C16" s="2" t="s">
        <v>76</v>
      </c>
      <c r="D16" s="26"/>
      <c r="E16" s="27">
        <f t="shared" si="0"/>
        <v>0</v>
      </c>
      <c r="F16" s="26"/>
      <c r="G16" s="27">
        <f t="shared" si="1"/>
        <v>0</v>
      </c>
      <c r="H16" s="26"/>
      <c r="I16" s="27">
        <f t="shared" si="2"/>
        <v>0</v>
      </c>
      <c r="J16" s="26"/>
      <c r="K16" s="27">
        <f t="shared" si="3"/>
        <v>0</v>
      </c>
      <c r="L16" s="28" t="str">
        <f t="shared" si="4"/>
        <v/>
      </c>
      <c r="M16" s="29" t="str">
        <f t="shared" si="5"/>
        <v/>
      </c>
      <c r="N16" s="74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5" t="s">
        <v>27</v>
      </c>
      <c r="P16" s="41"/>
      <c r="Q16" s="39">
        <f t="shared" si="6"/>
        <v>0</v>
      </c>
      <c r="R16" s="41"/>
      <c r="S16" s="39">
        <f t="shared" si="7"/>
        <v>0</v>
      </c>
      <c r="T16" s="41"/>
      <c r="U16" s="39">
        <f t="shared" si="8"/>
        <v>0</v>
      </c>
      <c r="V16" s="41"/>
      <c r="W16" s="39">
        <f t="shared" si="9"/>
        <v>0</v>
      </c>
      <c r="X16" s="38" t="str">
        <f t="shared" si="10"/>
        <v/>
      </c>
      <c r="Y16" s="40" t="str">
        <f t="shared" si="11"/>
        <v/>
      </c>
      <c r="Z16" s="76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2" t="s">
        <v>27</v>
      </c>
      <c r="AB16" s="49"/>
      <c r="AC16" s="50">
        <f t="shared" si="12"/>
        <v>0</v>
      </c>
      <c r="AD16" s="49"/>
      <c r="AE16" s="52">
        <f t="shared" si="13"/>
        <v>0</v>
      </c>
      <c r="AF16" s="53" t="str">
        <f t="shared" si="14"/>
        <v/>
      </c>
      <c r="AG16" s="54" t="str">
        <f t="shared" si="15"/>
        <v/>
      </c>
      <c r="AH16" s="85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5" t="s">
        <v>27</v>
      </c>
      <c r="AJ16" s="59"/>
      <c r="AK16" s="12">
        <f t="shared" si="16"/>
        <v>10</v>
      </c>
      <c r="AL16" s="60">
        <f t="shared" si="17"/>
        <v>1</v>
      </c>
      <c r="AM16" s="61"/>
      <c r="AN16" s="61"/>
      <c r="AO16" s="62">
        <f t="shared" si="18"/>
        <v>1</v>
      </c>
      <c r="AP16" s="13" t="str">
        <f t="shared" si="19"/>
        <v/>
      </c>
      <c r="AQ16" s="63" t="str">
        <f t="shared" si="20"/>
        <v/>
      </c>
      <c r="AR16" s="78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4" t="s">
        <v>27</v>
      </c>
      <c r="AT16" s="71"/>
      <c r="AU16" s="70" t="str">
        <f t="shared" si="21"/>
        <v/>
      </c>
      <c r="AV16" s="88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0" t="s">
        <v>27</v>
      </c>
      <c r="AX16" s="86">
        <f t="shared" ca="1" si="22"/>
        <v>0</v>
      </c>
      <c r="AY16" s="11" t="str">
        <f t="shared" ca="1" si="23"/>
        <v/>
      </c>
      <c r="AZ16" s="87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0" t="s">
        <v>27</v>
      </c>
    </row>
    <row r="17" spans="1:53" ht="14.45" x14ac:dyDescent="0.35">
      <c r="A17" s="2" t="s">
        <v>31</v>
      </c>
      <c r="B17" s="2" t="s">
        <v>103</v>
      </c>
      <c r="C17" s="2" t="s">
        <v>104</v>
      </c>
      <c r="D17" s="26"/>
      <c r="E17" s="27">
        <f t="shared" si="0"/>
        <v>0</v>
      </c>
      <c r="F17" s="26"/>
      <c r="G17" s="27">
        <f t="shared" si="1"/>
        <v>0</v>
      </c>
      <c r="H17" s="26"/>
      <c r="I17" s="27">
        <f t="shared" si="2"/>
        <v>0</v>
      </c>
      <c r="J17" s="26"/>
      <c r="K17" s="27">
        <f t="shared" si="3"/>
        <v>0</v>
      </c>
      <c r="L17" s="28" t="str">
        <f t="shared" si="4"/>
        <v/>
      </c>
      <c r="M17" s="29" t="str">
        <f t="shared" si="5"/>
        <v/>
      </c>
      <c r="N17" s="74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5" t="s">
        <v>27</v>
      </c>
      <c r="P17" s="41"/>
      <c r="Q17" s="39">
        <f t="shared" si="6"/>
        <v>0</v>
      </c>
      <c r="R17" s="41"/>
      <c r="S17" s="39">
        <f t="shared" si="7"/>
        <v>0</v>
      </c>
      <c r="T17" s="41"/>
      <c r="U17" s="39">
        <f t="shared" si="8"/>
        <v>0</v>
      </c>
      <c r="V17" s="41"/>
      <c r="W17" s="39">
        <f t="shared" si="9"/>
        <v>0</v>
      </c>
      <c r="X17" s="38" t="str">
        <f t="shared" si="10"/>
        <v/>
      </c>
      <c r="Y17" s="40" t="str">
        <f t="shared" si="11"/>
        <v/>
      </c>
      <c r="Z17" s="76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2" t="s">
        <v>27</v>
      </c>
      <c r="AB17" s="49"/>
      <c r="AC17" s="50">
        <f t="shared" si="12"/>
        <v>0</v>
      </c>
      <c r="AD17" s="49"/>
      <c r="AE17" s="52">
        <f t="shared" si="13"/>
        <v>0</v>
      </c>
      <c r="AF17" s="53" t="str">
        <f t="shared" si="14"/>
        <v/>
      </c>
      <c r="AG17" s="54" t="str">
        <f t="shared" si="15"/>
        <v/>
      </c>
      <c r="AH17" s="85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5" t="s">
        <v>27</v>
      </c>
      <c r="AJ17" s="59"/>
      <c r="AK17" s="12">
        <f t="shared" si="16"/>
        <v>10</v>
      </c>
      <c r="AL17" s="60">
        <f t="shared" si="17"/>
        <v>1</v>
      </c>
      <c r="AM17" s="61"/>
      <c r="AN17" s="61"/>
      <c r="AO17" s="62">
        <f t="shared" si="18"/>
        <v>1</v>
      </c>
      <c r="AP17" s="13" t="str">
        <f t="shared" si="19"/>
        <v/>
      </c>
      <c r="AQ17" s="63" t="str">
        <f t="shared" si="20"/>
        <v/>
      </c>
      <c r="AR17" s="78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4" t="s">
        <v>27</v>
      </c>
      <c r="AT17" s="71"/>
      <c r="AU17" s="70" t="str">
        <f t="shared" si="21"/>
        <v/>
      </c>
      <c r="AV17" s="88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0" t="s">
        <v>27</v>
      </c>
      <c r="AX17" s="86">
        <f t="shared" ca="1" si="22"/>
        <v>0</v>
      </c>
      <c r="AY17" s="11" t="str">
        <f t="shared" ca="1" si="23"/>
        <v/>
      </c>
      <c r="AZ17" s="87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0" t="s">
        <v>27</v>
      </c>
    </row>
    <row r="18" spans="1:53" ht="14.45" x14ac:dyDescent="0.35">
      <c r="A18" s="2" t="s">
        <v>31</v>
      </c>
      <c r="B18" s="2" t="s">
        <v>113</v>
      </c>
      <c r="C18" s="2" t="s">
        <v>114</v>
      </c>
      <c r="D18" s="26"/>
      <c r="E18" s="27">
        <f t="shared" si="0"/>
        <v>0</v>
      </c>
      <c r="F18" s="26"/>
      <c r="G18" s="27">
        <f t="shared" si="1"/>
        <v>0</v>
      </c>
      <c r="H18" s="26"/>
      <c r="I18" s="27">
        <f t="shared" si="2"/>
        <v>0</v>
      </c>
      <c r="J18" s="26"/>
      <c r="K18" s="27">
        <f t="shared" si="3"/>
        <v>0</v>
      </c>
      <c r="L18" s="28" t="str">
        <f t="shared" si="4"/>
        <v/>
      </c>
      <c r="M18" s="29" t="str">
        <f t="shared" si="5"/>
        <v/>
      </c>
      <c r="N18" s="74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5" t="s">
        <v>27</v>
      </c>
      <c r="P18" s="41"/>
      <c r="Q18" s="39">
        <f t="shared" si="6"/>
        <v>0</v>
      </c>
      <c r="R18" s="41"/>
      <c r="S18" s="39">
        <f t="shared" si="7"/>
        <v>0</v>
      </c>
      <c r="T18" s="41"/>
      <c r="U18" s="39">
        <f t="shared" si="8"/>
        <v>0</v>
      </c>
      <c r="V18" s="41"/>
      <c r="W18" s="39">
        <f t="shared" si="9"/>
        <v>0</v>
      </c>
      <c r="X18" s="38" t="str">
        <f t="shared" si="10"/>
        <v/>
      </c>
      <c r="Y18" s="40" t="str">
        <f t="shared" si="11"/>
        <v/>
      </c>
      <c r="Z18" s="76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2" t="s">
        <v>27</v>
      </c>
      <c r="AB18" s="49"/>
      <c r="AC18" s="50">
        <f t="shared" si="12"/>
        <v>0</v>
      </c>
      <c r="AD18" s="49"/>
      <c r="AE18" s="52">
        <f t="shared" si="13"/>
        <v>0</v>
      </c>
      <c r="AF18" s="53" t="str">
        <f t="shared" si="14"/>
        <v/>
      </c>
      <c r="AG18" s="54" t="str">
        <f t="shared" si="15"/>
        <v/>
      </c>
      <c r="AH18" s="85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5" t="s">
        <v>27</v>
      </c>
      <c r="AJ18" s="59"/>
      <c r="AK18" s="12">
        <f t="shared" si="16"/>
        <v>10</v>
      </c>
      <c r="AL18" s="60">
        <f t="shared" si="17"/>
        <v>1</v>
      </c>
      <c r="AM18" s="61"/>
      <c r="AN18" s="61"/>
      <c r="AO18" s="62">
        <f t="shared" si="18"/>
        <v>1</v>
      </c>
      <c r="AP18" s="13" t="str">
        <f t="shared" si="19"/>
        <v/>
      </c>
      <c r="AQ18" s="63" t="str">
        <f t="shared" si="20"/>
        <v/>
      </c>
      <c r="AR18" s="78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4" t="s">
        <v>27</v>
      </c>
      <c r="AT18" s="71"/>
      <c r="AU18" s="70" t="str">
        <f t="shared" si="21"/>
        <v/>
      </c>
      <c r="AV18" s="88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0" t="s">
        <v>27</v>
      </c>
      <c r="AX18" s="86">
        <f t="shared" ca="1" si="22"/>
        <v>0</v>
      </c>
      <c r="AY18" s="11" t="str">
        <f t="shared" ca="1" si="23"/>
        <v/>
      </c>
      <c r="AZ18" s="87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0" t="s">
        <v>27</v>
      </c>
    </row>
    <row r="19" spans="1:53" ht="14.45" x14ac:dyDescent="0.35">
      <c r="A19" s="2" t="s">
        <v>65</v>
      </c>
      <c r="B19" s="2" t="s">
        <v>105</v>
      </c>
      <c r="C19" s="2" t="s">
        <v>106</v>
      </c>
      <c r="D19" s="26"/>
      <c r="E19" s="27">
        <f t="shared" si="0"/>
        <v>0</v>
      </c>
      <c r="F19" s="26"/>
      <c r="G19" s="27">
        <f t="shared" si="1"/>
        <v>0</v>
      </c>
      <c r="H19" s="26"/>
      <c r="I19" s="27">
        <f t="shared" si="2"/>
        <v>0</v>
      </c>
      <c r="J19" s="26"/>
      <c r="K19" s="27">
        <f t="shared" si="3"/>
        <v>0</v>
      </c>
      <c r="L19" s="28" t="str">
        <f t="shared" si="4"/>
        <v/>
      </c>
      <c r="M19" s="29" t="str">
        <f t="shared" si="5"/>
        <v/>
      </c>
      <c r="N19" s="74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5" t="s">
        <v>27</v>
      </c>
      <c r="P19" s="41"/>
      <c r="Q19" s="39">
        <f t="shared" si="6"/>
        <v>0</v>
      </c>
      <c r="R19" s="41"/>
      <c r="S19" s="39">
        <f t="shared" si="7"/>
        <v>0</v>
      </c>
      <c r="T19" s="41"/>
      <c r="U19" s="39">
        <f t="shared" si="8"/>
        <v>0</v>
      </c>
      <c r="V19" s="41"/>
      <c r="W19" s="39">
        <f t="shared" si="9"/>
        <v>0</v>
      </c>
      <c r="X19" s="38" t="str">
        <f t="shared" si="10"/>
        <v/>
      </c>
      <c r="Y19" s="40" t="str">
        <f t="shared" si="11"/>
        <v/>
      </c>
      <c r="Z19" s="76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2" t="s">
        <v>27</v>
      </c>
      <c r="AB19" s="49"/>
      <c r="AC19" s="50">
        <f t="shared" si="12"/>
        <v>0</v>
      </c>
      <c r="AD19" s="49"/>
      <c r="AE19" s="52">
        <f t="shared" si="13"/>
        <v>0</v>
      </c>
      <c r="AF19" s="53" t="str">
        <f t="shared" si="14"/>
        <v/>
      </c>
      <c r="AG19" s="54" t="str">
        <f t="shared" si="15"/>
        <v/>
      </c>
      <c r="AH19" s="85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5" t="s">
        <v>27</v>
      </c>
      <c r="AJ19" s="59"/>
      <c r="AK19" s="12">
        <f t="shared" si="16"/>
        <v>10</v>
      </c>
      <c r="AL19" s="60">
        <f t="shared" si="17"/>
        <v>1</v>
      </c>
      <c r="AM19" s="61"/>
      <c r="AN19" s="61"/>
      <c r="AO19" s="62">
        <f t="shared" si="18"/>
        <v>1</v>
      </c>
      <c r="AP19" s="13" t="str">
        <f t="shared" si="19"/>
        <v/>
      </c>
      <c r="AQ19" s="63" t="str">
        <f t="shared" si="20"/>
        <v/>
      </c>
      <c r="AR19" s="78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4" t="s">
        <v>27</v>
      </c>
      <c r="AT19" s="71"/>
      <c r="AU19" s="70" t="str">
        <f t="shared" si="21"/>
        <v/>
      </c>
      <c r="AV19" s="88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0" t="s">
        <v>27</v>
      </c>
      <c r="AX19" s="86">
        <f t="shared" ca="1" si="22"/>
        <v>0</v>
      </c>
      <c r="AY19" s="11" t="str">
        <f t="shared" ca="1" si="23"/>
        <v/>
      </c>
      <c r="AZ19" s="87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0" t="s">
        <v>27</v>
      </c>
    </row>
    <row r="20" spans="1:53" ht="14.45" x14ac:dyDescent="0.35">
      <c r="A20" s="2" t="s">
        <v>31</v>
      </c>
      <c r="B20" s="2" t="s">
        <v>107</v>
      </c>
      <c r="C20" s="2" t="s">
        <v>102</v>
      </c>
      <c r="D20" s="26"/>
      <c r="E20" s="27">
        <f t="shared" si="0"/>
        <v>0</v>
      </c>
      <c r="F20" s="26"/>
      <c r="G20" s="27">
        <f t="shared" si="1"/>
        <v>0</v>
      </c>
      <c r="H20" s="26"/>
      <c r="I20" s="27">
        <f t="shared" si="2"/>
        <v>0</v>
      </c>
      <c r="J20" s="26"/>
      <c r="K20" s="27">
        <f t="shared" si="3"/>
        <v>0</v>
      </c>
      <c r="L20" s="28" t="str">
        <f t="shared" si="4"/>
        <v/>
      </c>
      <c r="M20" s="29" t="str">
        <f t="shared" si="5"/>
        <v/>
      </c>
      <c r="N20" s="74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5" t="s">
        <v>27</v>
      </c>
      <c r="P20" s="41"/>
      <c r="Q20" s="39">
        <f t="shared" si="6"/>
        <v>0</v>
      </c>
      <c r="R20" s="41"/>
      <c r="S20" s="39">
        <f t="shared" si="7"/>
        <v>0</v>
      </c>
      <c r="T20" s="41"/>
      <c r="U20" s="39">
        <f t="shared" si="8"/>
        <v>0</v>
      </c>
      <c r="V20" s="41"/>
      <c r="W20" s="39">
        <f t="shared" si="9"/>
        <v>0</v>
      </c>
      <c r="X20" s="38" t="str">
        <f t="shared" si="10"/>
        <v/>
      </c>
      <c r="Y20" s="40" t="str">
        <f t="shared" si="11"/>
        <v/>
      </c>
      <c r="Z20" s="76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2" t="s">
        <v>27</v>
      </c>
      <c r="AB20" s="49"/>
      <c r="AC20" s="50">
        <f t="shared" si="12"/>
        <v>0</v>
      </c>
      <c r="AD20" s="49"/>
      <c r="AE20" s="52">
        <f t="shared" si="13"/>
        <v>0</v>
      </c>
      <c r="AF20" s="53" t="str">
        <f t="shared" si="14"/>
        <v/>
      </c>
      <c r="AG20" s="54" t="str">
        <f t="shared" si="15"/>
        <v/>
      </c>
      <c r="AH20" s="85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5" t="s">
        <v>27</v>
      </c>
      <c r="AJ20" s="59"/>
      <c r="AK20" s="12">
        <f t="shared" si="16"/>
        <v>10</v>
      </c>
      <c r="AL20" s="60">
        <f t="shared" si="17"/>
        <v>1</v>
      </c>
      <c r="AM20" s="61"/>
      <c r="AN20" s="61"/>
      <c r="AO20" s="62">
        <f t="shared" si="18"/>
        <v>1</v>
      </c>
      <c r="AP20" s="13" t="str">
        <f t="shared" si="19"/>
        <v/>
      </c>
      <c r="AQ20" s="63" t="str">
        <f t="shared" si="20"/>
        <v/>
      </c>
      <c r="AR20" s="78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4" t="s">
        <v>27</v>
      </c>
      <c r="AT20" s="71"/>
      <c r="AU20" s="70" t="str">
        <f t="shared" si="21"/>
        <v/>
      </c>
      <c r="AV20" s="88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0" t="s">
        <v>27</v>
      </c>
      <c r="AX20" s="86">
        <f t="shared" ca="1" si="22"/>
        <v>0</v>
      </c>
      <c r="AY20" s="11" t="str">
        <f t="shared" ca="1" si="23"/>
        <v/>
      </c>
      <c r="AZ20" s="87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0" t="s">
        <v>27</v>
      </c>
    </row>
    <row r="21" spans="1:53" ht="14.45" x14ac:dyDescent="0.35">
      <c r="A21" s="2" t="s">
        <v>65</v>
      </c>
      <c r="B21" s="2" t="s">
        <v>88</v>
      </c>
      <c r="C21" s="2" t="s">
        <v>38</v>
      </c>
      <c r="D21" s="26"/>
      <c r="E21" s="27">
        <f t="shared" si="0"/>
        <v>0</v>
      </c>
      <c r="F21" s="26"/>
      <c r="G21" s="27">
        <f t="shared" si="1"/>
        <v>0</v>
      </c>
      <c r="H21" s="26"/>
      <c r="I21" s="27">
        <f t="shared" si="2"/>
        <v>0</v>
      </c>
      <c r="J21" s="26"/>
      <c r="K21" s="27">
        <f t="shared" si="3"/>
        <v>0</v>
      </c>
      <c r="L21" s="28" t="str">
        <f t="shared" si="4"/>
        <v/>
      </c>
      <c r="M21" s="29" t="str">
        <f t="shared" si="5"/>
        <v/>
      </c>
      <c r="N21" s="74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5" t="s">
        <v>27</v>
      </c>
      <c r="P21" s="41"/>
      <c r="Q21" s="39">
        <f t="shared" si="6"/>
        <v>0</v>
      </c>
      <c r="R21" s="41"/>
      <c r="S21" s="39">
        <f t="shared" si="7"/>
        <v>0</v>
      </c>
      <c r="T21" s="41"/>
      <c r="U21" s="39">
        <f t="shared" si="8"/>
        <v>0</v>
      </c>
      <c r="V21" s="41"/>
      <c r="W21" s="39">
        <f t="shared" si="9"/>
        <v>0</v>
      </c>
      <c r="X21" s="38" t="str">
        <f t="shared" si="10"/>
        <v/>
      </c>
      <c r="Y21" s="40" t="str">
        <f t="shared" si="11"/>
        <v/>
      </c>
      <c r="Z21" s="76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2" t="s">
        <v>27</v>
      </c>
      <c r="AB21" s="49"/>
      <c r="AC21" s="50">
        <f t="shared" si="12"/>
        <v>0</v>
      </c>
      <c r="AD21" s="49"/>
      <c r="AE21" s="52">
        <f t="shared" si="13"/>
        <v>0</v>
      </c>
      <c r="AF21" s="53" t="str">
        <f t="shared" si="14"/>
        <v/>
      </c>
      <c r="AG21" s="54" t="str">
        <f t="shared" si="15"/>
        <v/>
      </c>
      <c r="AH21" s="85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5" t="s">
        <v>27</v>
      </c>
      <c r="AJ21" s="91"/>
      <c r="AK21" s="12">
        <f t="shared" si="16"/>
        <v>10</v>
      </c>
      <c r="AL21" s="60">
        <f t="shared" si="17"/>
        <v>1</v>
      </c>
      <c r="AM21" s="61"/>
      <c r="AN21" s="61"/>
      <c r="AO21" s="62">
        <f t="shared" si="18"/>
        <v>1</v>
      </c>
      <c r="AP21" s="13" t="str">
        <f t="shared" si="19"/>
        <v/>
      </c>
      <c r="AQ21" s="63" t="str">
        <f t="shared" si="20"/>
        <v/>
      </c>
      <c r="AR21" s="78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4" t="s">
        <v>27</v>
      </c>
      <c r="AT21" s="71"/>
      <c r="AU21" s="70" t="str">
        <f t="shared" si="21"/>
        <v/>
      </c>
      <c r="AV21" s="88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0" t="s">
        <v>27</v>
      </c>
      <c r="AX21" s="86">
        <f t="shared" ca="1" si="22"/>
        <v>0</v>
      </c>
      <c r="AY21" s="11" t="str">
        <f t="shared" ca="1" si="23"/>
        <v/>
      </c>
      <c r="AZ21" s="87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0" t="s">
        <v>27</v>
      </c>
    </row>
    <row r="22" spans="1:53" ht="14.45" x14ac:dyDescent="0.35">
      <c r="A22" s="2" t="s">
        <v>65</v>
      </c>
      <c r="B22" s="2" t="s">
        <v>78</v>
      </c>
      <c r="C22" s="2" t="s">
        <v>67</v>
      </c>
      <c r="D22" s="26"/>
      <c r="E22" s="27">
        <f t="shared" si="0"/>
        <v>0</v>
      </c>
      <c r="F22" s="26"/>
      <c r="G22" s="27">
        <f t="shared" si="1"/>
        <v>0</v>
      </c>
      <c r="H22" s="26"/>
      <c r="I22" s="27">
        <f t="shared" si="2"/>
        <v>0</v>
      </c>
      <c r="J22" s="26"/>
      <c r="K22" s="27">
        <f t="shared" si="3"/>
        <v>0</v>
      </c>
      <c r="L22" s="28" t="str">
        <f t="shared" si="4"/>
        <v/>
      </c>
      <c r="M22" s="29" t="str">
        <f t="shared" si="5"/>
        <v/>
      </c>
      <c r="N22" s="74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5" t="s">
        <v>27</v>
      </c>
      <c r="P22" s="41"/>
      <c r="Q22" s="39">
        <f t="shared" si="6"/>
        <v>0</v>
      </c>
      <c r="R22" s="41"/>
      <c r="S22" s="39">
        <f t="shared" si="7"/>
        <v>0</v>
      </c>
      <c r="T22" s="41"/>
      <c r="U22" s="39">
        <f t="shared" si="8"/>
        <v>0</v>
      </c>
      <c r="V22" s="41"/>
      <c r="W22" s="39">
        <f t="shared" si="9"/>
        <v>0</v>
      </c>
      <c r="X22" s="38" t="str">
        <f t="shared" si="10"/>
        <v/>
      </c>
      <c r="Y22" s="40" t="str">
        <f t="shared" si="11"/>
        <v/>
      </c>
      <c r="Z22" s="76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2" t="s">
        <v>27</v>
      </c>
      <c r="AB22" s="49"/>
      <c r="AC22" s="50">
        <f t="shared" si="12"/>
        <v>0</v>
      </c>
      <c r="AD22" s="49"/>
      <c r="AE22" s="52">
        <f t="shared" si="13"/>
        <v>0</v>
      </c>
      <c r="AF22" s="53" t="str">
        <f t="shared" si="14"/>
        <v/>
      </c>
      <c r="AG22" s="54" t="str">
        <f t="shared" si="15"/>
        <v/>
      </c>
      <c r="AH22" s="85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5" t="s">
        <v>27</v>
      </c>
      <c r="AJ22" s="59"/>
      <c r="AK22" s="12">
        <f t="shared" si="16"/>
        <v>10</v>
      </c>
      <c r="AL22" s="60">
        <f t="shared" si="17"/>
        <v>1</v>
      </c>
      <c r="AM22" s="61"/>
      <c r="AN22" s="61"/>
      <c r="AO22" s="62">
        <f t="shared" si="18"/>
        <v>1</v>
      </c>
      <c r="AP22" s="13" t="str">
        <f t="shared" si="19"/>
        <v/>
      </c>
      <c r="AQ22" s="63" t="str">
        <f t="shared" si="20"/>
        <v/>
      </c>
      <c r="AR22" s="78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4" t="s">
        <v>27</v>
      </c>
      <c r="AT22" s="71"/>
      <c r="AU22" s="70" t="str">
        <f t="shared" si="21"/>
        <v/>
      </c>
      <c r="AV22" s="88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0" t="s">
        <v>27</v>
      </c>
      <c r="AX22" s="86">
        <f t="shared" ca="1" si="22"/>
        <v>0</v>
      </c>
      <c r="AY22" s="11" t="str">
        <f t="shared" ca="1" si="23"/>
        <v/>
      </c>
      <c r="AZ22" s="87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0" t="s">
        <v>27</v>
      </c>
    </row>
    <row r="23" spans="1:53" ht="14.45" x14ac:dyDescent="0.35">
      <c r="A23" s="2" t="s">
        <v>31</v>
      </c>
      <c r="B23" s="2" t="s">
        <v>119</v>
      </c>
      <c r="C23" s="2" t="s">
        <v>90</v>
      </c>
      <c r="D23" s="26"/>
      <c r="E23" s="27">
        <f t="shared" si="0"/>
        <v>0</v>
      </c>
      <c r="F23" s="26"/>
      <c r="G23" s="27">
        <f t="shared" si="1"/>
        <v>0</v>
      </c>
      <c r="H23" s="26"/>
      <c r="I23" s="27">
        <f t="shared" si="2"/>
        <v>0</v>
      </c>
      <c r="J23" s="26"/>
      <c r="K23" s="27">
        <f t="shared" si="3"/>
        <v>0</v>
      </c>
      <c r="L23" s="28" t="str">
        <f t="shared" si="4"/>
        <v/>
      </c>
      <c r="M23" s="29" t="str">
        <f t="shared" si="5"/>
        <v/>
      </c>
      <c r="N23" s="74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5" t="s">
        <v>27</v>
      </c>
      <c r="P23" s="41"/>
      <c r="Q23" s="39">
        <f t="shared" si="6"/>
        <v>0</v>
      </c>
      <c r="R23" s="41"/>
      <c r="S23" s="39">
        <f t="shared" si="7"/>
        <v>0</v>
      </c>
      <c r="T23" s="41"/>
      <c r="U23" s="39">
        <f t="shared" si="8"/>
        <v>0</v>
      </c>
      <c r="V23" s="41"/>
      <c r="W23" s="39">
        <f t="shared" si="9"/>
        <v>0</v>
      </c>
      <c r="X23" s="38" t="str">
        <f t="shared" si="10"/>
        <v/>
      </c>
      <c r="Y23" s="40" t="str">
        <f t="shared" si="11"/>
        <v/>
      </c>
      <c r="Z23" s="76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2" t="s">
        <v>27</v>
      </c>
      <c r="AB23" s="49"/>
      <c r="AC23" s="50">
        <f t="shared" si="12"/>
        <v>0</v>
      </c>
      <c r="AD23" s="49"/>
      <c r="AE23" s="52">
        <f t="shared" si="13"/>
        <v>0</v>
      </c>
      <c r="AF23" s="53" t="str">
        <f t="shared" si="14"/>
        <v/>
      </c>
      <c r="AG23" s="54" t="str">
        <f t="shared" si="15"/>
        <v/>
      </c>
      <c r="AH23" s="85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5" t="s">
        <v>27</v>
      </c>
      <c r="AJ23" s="59"/>
      <c r="AK23" s="12">
        <f t="shared" si="16"/>
        <v>10</v>
      </c>
      <c r="AL23" s="60">
        <f t="shared" si="17"/>
        <v>1</v>
      </c>
      <c r="AM23" s="61"/>
      <c r="AN23" s="61"/>
      <c r="AO23" s="62">
        <f t="shared" si="18"/>
        <v>1</v>
      </c>
      <c r="AP23" s="13" t="str">
        <f t="shared" si="19"/>
        <v/>
      </c>
      <c r="AQ23" s="63" t="str">
        <f t="shared" si="20"/>
        <v/>
      </c>
      <c r="AR23" s="78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4" t="s">
        <v>27</v>
      </c>
      <c r="AT23" s="71"/>
      <c r="AU23" s="70" t="str">
        <f t="shared" si="21"/>
        <v/>
      </c>
      <c r="AV23" s="88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0" t="s">
        <v>27</v>
      </c>
      <c r="AX23" s="86">
        <f t="shared" ca="1" si="22"/>
        <v>0</v>
      </c>
      <c r="AY23" s="11" t="str">
        <f t="shared" ca="1" si="23"/>
        <v/>
      </c>
      <c r="AZ23" s="87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0" t="s">
        <v>27</v>
      </c>
    </row>
    <row r="24" spans="1:53" ht="14.45" x14ac:dyDescent="0.35">
      <c r="A24" s="2" t="s">
        <v>65</v>
      </c>
      <c r="B24" s="2" t="s">
        <v>82</v>
      </c>
      <c r="C24" s="2" t="s">
        <v>83</v>
      </c>
      <c r="D24" s="26"/>
      <c r="E24" s="27">
        <f t="shared" si="0"/>
        <v>0</v>
      </c>
      <c r="F24" s="26"/>
      <c r="G24" s="27">
        <f t="shared" si="1"/>
        <v>0</v>
      </c>
      <c r="H24" s="26"/>
      <c r="I24" s="27">
        <f t="shared" si="2"/>
        <v>0</v>
      </c>
      <c r="J24" s="26"/>
      <c r="K24" s="27">
        <f t="shared" si="3"/>
        <v>0</v>
      </c>
      <c r="L24" s="28" t="str">
        <f t="shared" si="4"/>
        <v/>
      </c>
      <c r="M24" s="29" t="str">
        <f t="shared" si="5"/>
        <v/>
      </c>
      <c r="N24" s="74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5" t="s">
        <v>27</v>
      </c>
      <c r="P24" s="41"/>
      <c r="Q24" s="39">
        <f t="shared" si="6"/>
        <v>0</v>
      </c>
      <c r="R24" s="41"/>
      <c r="S24" s="39">
        <f t="shared" si="7"/>
        <v>0</v>
      </c>
      <c r="T24" s="41"/>
      <c r="U24" s="39">
        <f t="shared" si="8"/>
        <v>0</v>
      </c>
      <c r="V24" s="41"/>
      <c r="W24" s="39">
        <f t="shared" si="9"/>
        <v>0</v>
      </c>
      <c r="X24" s="38" t="str">
        <f t="shared" si="10"/>
        <v/>
      </c>
      <c r="Y24" s="40" t="str">
        <f t="shared" si="11"/>
        <v/>
      </c>
      <c r="Z24" s="76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2" t="s">
        <v>27</v>
      </c>
      <c r="AB24" s="49"/>
      <c r="AC24" s="50">
        <f t="shared" si="12"/>
        <v>0</v>
      </c>
      <c r="AD24" s="49"/>
      <c r="AE24" s="52">
        <f t="shared" si="13"/>
        <v>0</v>
      </c>
      <c r="AF24" s="53" t="str">
        <f t="shared" si="14"/>
        <v/>
      </c>
      <c r="AG24" s="54" t="str">
        <f t="shared" si="15"/>
        <v/>
      </c>
      <c r="AH24" s="85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5" t="s">
        <v>27</v>
      </c>
      <c r="AJ24" s="65"/>
      <c r="AK24" s="12">
        <f t="shared" si="16"/>
        <v>10</v>
      </c>
      <c r="AL24" s="60">
        <f t="shared" si="17"/>
        <v>1</v>
      </c>
      <c r="AM24" s="61"/>
      <c r="AN24" s="61"/>
      <c r="AO24" s="62">
        <f t="shared" si="18"/>
        <v>1</v>
      </c>
      <c r="AP24" s="13" t="str">
        <f t="shared" si="19"/>
        <v/>
      </c>
      <c r="AQ24" s="63" t="str">
        <f t="shared" si="20"/>
        <v/>
      </c>
      <c r="AR24" s="78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4" t="s">
        <v>27</v>
      </c>
      <c r="AT24" s="71"/>
      <c r="AU24" s="70" t="str">
        <f t="shared" si="21"/>
        <v/>
      </c>
      <c r="AV24" s="88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0" t="s">
        <v>27</v>
      </c>
      <c r="AX24" s="86">
        <f t="shared" ca="1" si="22"/>
        <v>0</v>
      </c>
      <c r="AY24" s="11" t="str">
        <f t="shared" ca="1" si="23"/>
        <v/>
      </c>
      <c r="AZ24" s="87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0" t="s">
        <v>27</v>
      </c>
    </row>
    <row r="25" spans="1:53" x14ac:dyDescent="0.25">
      <c r="A25" s="2" t="s">
        <v>31</v>
      </c>
      <c r="B25" s="2" t="s">
        <v>108</v>
      </c>
      <c r="C25" s="2" t="s">
        <v>100</v>
      </c>
      <c r="D25" s="26"/>
      <c r="E25" s="27">
        <f t="shared" si="0"/>
        <v>0</v>
      </c>
      <c r="F25" s="26"/>
      <c r="G25" s="27">
        <f t="shared" si="1"/>
        <v>0</v>
      </c>
      <c r="H25" s="26"/>
      <c r="I25" s="27">
        <f t="shared" si="2"/>
        <v>0</v>
      </c>
      <c r="J25" s="26"/>
      <c r="K25" s="27">
        <f t="shared" si="3"/>
        <v>0</v>
      </c>
      <c r="L25" s="28" t="str">
        <f t="shared" si="4"/>
        <v/>
      </c>
      <c r="M25" s="29" t="str">
        <f t="shared" si="5"/>
        <v/>
      </c>
      <c r="N25" s="74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5" t="s">
        <v>27</v>
      </c>
      <c r="P25" s="41"/>
      <c r="Q25" s="39">
        <f t="shared" si="6"/>
        <v>0</v>
      </c>
      <c r="R25" s="41"/>
      <c r="S25" s="39">
        <f t="shared" si="7"/>
        <v>0</v>
      </c>
      <c r="T25" s="41"/>
      <c r="U25" s="39">
        <f t="shared" si="8"/>
        <v>0</v>
      </c>
      <c r="V25" s="41"/>
      <c r="W25" s="39">
        <f t="shared" si="9"/>
        <v>0</v>
      </c>
      <c r="X25" s="38" t="str">
        <f t="shared" si="10"/>
        <v/>
      </c>
      <c r="Y25" s="40" t="str">
        <f t="shared" si="11"/>
        <v/>
      </c>
      <c r="Z25" s="76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2" t="s">
        <v>27</v>
      </c>
      <c r="AB25" s="49"/>
      <c r="AC25" s="50">
        <f t="shared" si="12"/>
        <v>0</v>
      </c>
      <c r="AD25" s="49"/>
      <c r="AE25" s="52">
        <f t="shared" si="13"/>
        <v>0</v>
      </c>
      <c r="AF25" s="53" t="str">
        <f t="shared" si="14"/>
        <v/>
      </c>
      <c r="AG25" s="54" t="str">
        <f t="shared" si="15"/>
        <v/>
      </c>
      <c r="AH25" s="85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5" t="s">
        <v>27</v>
      </c>
      <c r="AJ25" s="65"/>
      <c r="AK25" s="12">
        <f t="shared" si="16"/>
        <v>10</v>
      </c>
      <c r="AL25" s="60">
        <f t="shared" si="17"/>
        <v>1</v>
      </c>
      <c r="AM25" s="61"/>
      <c r="AN25" s="61"/>
      <c r="AO25" s="62">
        <f t="shared" si="18"/>
        <v>1</v>
      </c>
      <c r="AP25" s="13" t="str">
        <f t="shared" si="19"/>
        <v/>
      </c>
      <c r="AQ25" s="63" t="str">
        <f t="shared" si="20"/>
        <v/>
      </c>
      <c r="AR25" s="78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4" t="s">
        <v>27</v>
      </c>
      <c r="AT25" s="71"/>
      <c r="AU25" s="70" t="str">
        <f t="shared" si="21"/>
        <v/>
      </c>
      <c r="AV25" s="88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0" t="s">
        <v>27</v>
      </c>
      <c r="AX25" s="86">
        <f t="shared" ca="1" si="22"/>
        <v>0</v>
      </c>
      <c r="AY25" s="11" t="str">
        <f t="shared" ca="1" si="23"/>
        <v/>
      </c>
      <c r="AZ25" s="87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0" t="s">
        <v>27</v>
      </c>
    </row>
    <row r="26" spans="1:53" x14ac:dyDescent="0.25">
      <c r="A26" s="2" t="s">
        <v>65</v>
      </c>
      <c r="B26" s="2" t="s">
        <v>69</v>
      </c>
      <c r="C26" s="2" t="s">
        <v>66</v>
      </c>
      <c r="D26" s="26"/>
      <c r="E26" s="27">
        <f t="shared" si="0"/>
        <v>0</v>
      </c>
      <c r="F26" s="26"/>
      <c r="G26" s="27">
        <f t="shared" si="1"/>
        <v>0</v>
      </c>
      <c r="H26" s="26"/>
      <c r="I26" s="27">
        <f t="shared" si="2"/>
        <v>0</v>
      </c>
      <c r="J26" s="26"/>
      <c r="K26" s="27">
        <f t="shared" si="3"/>
        <v>0</v>
      </c>
      <c r="L26" s="28" t="str">
        <f t="shared" si="4"/>
        <v/>
      </c>
      <c r="M26" s="29" t="str">
        <f t="shared" si="5"/>
        <v/>
      </c>
      <c r="N26" s="74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5" t="s">
        <v>27</v>
      </c>
      <c r="P26" s="41"/>
      <c r="Q26" s="39">
        <f t="shared" si="6"/>
        <v>0</v>
      </c>
      <c r="R26" s="41"/>
      <c r="S26" s="39">
        <f t="shared" si="7"/>
        <v>0</v>
      </c>
      <c r="T26" s="41"/>
      <c r="U26" s="39">
        <f t="shared" si="8"/>
        <v>0</v>
      </c>
      <c r="V26" s="41"/>
      <c r="W26" s="39">
        <f t="shared" si="9"/>
        <v>0</v>
      </c>
      <c r="X26" s="38" t="str">
        <f t="shared" si="10"/>
        <v/>
      </c>
      <c r="Y26" s="40" t="str">
        <f t="shared" si="11"/>
        <v/>
      </c>
      <c r="Z26" s="76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2" t="s">
        <v>27</v>
      </c>
      <c r="AB26" s="49"/>
      <c r="AC26" s="50">
        <f t="shared" si="12"/>
        <v>0</v>
      </c>
      <c r="AD26" s="49"/>
      <c r="AE26" s="52">
        <f t="shared" si="13"/>
        <v>0</v>
      </c>
      <c r="AF26" s="53" t="str">
        <f t="shared" si="14"/>
        <v/>
      </c>
      <c r="AG26" s="54" t="str">
        <f t="shared" si="15"/>
        <v/>
      </c>
      <c r="AH26" s="85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5" t="s">
        <v>27</v>
      </c>
      <c r="AJ26" s="65"/>
      <c r="AK26" s="12">
        <f t="shared" si="16"/>
        <v>10</v>
      </c>
      <c r="AL26" s="60">
        <f t="shared" si="17"/>
        <v>1</v>
      </c>
      <c r="AM26" s="61"/>
      <c r="AN26" s="61"/>
      <c r="AO26" s="62">
        <f t="shared" si="18"/>
        <v>1</v>
      </c>
      <c r="AP26" s="13" t="str">
        <f t="shared" si="19"/>
        <v/>
      </c>
      <c r="AQ26" s="63" t="str">
        <f t="shared" si="20"/>
        <v/>
      </c>
      <c r="AR26" s="78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4" t="s">
        <v>27</v>
      </c>
      <c r="AT26" s="71"/>
      <c r="AU26" s="70" t="str">
        <f t="shared" si="21"/>
        <v/>
      </c>
      <c r="AV26" s="88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0" t="s">
        <v>27</v>
      </c>
      <c r="AX26" s="86">
        <f t="shared" ca="1" si="22"/>
        <v>0</v>
      </c>
      <c r="AY26" s="11" t="str">
        <f t="shared" ca="1" si="23"/>
        <v/>
      </c>
      <c r="AZ26" s="87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0" t="s">
        <v>27</v>
      </c>
    </row>
    <row r="27" spans="1:53" x14ac:dyDescent="0.25">
      <c r="A27" s="2" t="s">
        <v>31</v>
      </c>
      <c r="B27" s="2" t="s">
        <v>87</v>
      </c>
      <c r="C27" s="2" t="s">
        <v>43</v>
      </c>
      <c r="D27" s="26"/>
      <c r="E27" s="27">
        <f t="shared" si="0"/>
        <v>0</v>
      </c>
      <c r="F27" s="26"/>
      <c r="G27" s="27">
        <f t="shared" si="1"/>
        <v>0</v>
      </c>
      <c r="H27" s="26"/>
      <c r="I27" s="27">
        <f t="shared" si="2"/>
        <v>0</v>
      </c>
      <c r="J27" s="26"/>
      <c r="K27" s="27">
        <f t="shared" si="3"/>
        <v>0</v>
      </c>
      <c r="L27" s="28" t="str">
        <f t="shared" si="4"/>
        <v/>
      </c>
      <c r="M27" s="29" t="str">
        <f t="shared" si="5"/>
        <v/>
      </c>
      <c r="N27" s="74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93" t="s">
        <v>27</v>
      </c>
      <c r="P27" s="41"/>
      <c r="Q27" s="39">
        <f t="shared" si="6"/>
        <v>0</v>
      </c>
      <c r="R27" s="41"/>
      <c r="S27" s="39">
        <f t="shared" si="7"/>
        <v>0</v>
      </c>
      <c r="T27" s="41"/>
      <c r="U27" s="39">
        <f t="shared" si="8"/>
        <v>0</v>
      </c>
      <c r="V27" s="41"/>
      <c r="W27" s="39">
        <f t="shared" si="9"/>
        <v>0</v>
      </c>
      <c r="X27" s="38" t="str">
        <f t="shared" si="10"/>
        <v/>
      </c>
      <c r="Y27" s="40" t="str">
        <f t="shared" si="11"/>
        <v/>
      </c>
      <c r="Z27" s="76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2" t="s">
        <v>27</v>
      </c>
      <c r="AB27" s="49"/>
      <c r="AC27" s="50">
        <f t="shared" si="12"/>
        <v>0</v>
      </c>
      <c r="AD27" s="49"/>
      <c r="AE27" s="52">
        <f t="shared" si="13"/>
        <v>0</v>
      </c>
      <c r="AF27" s="53" t="str">
        <f t="shared" si="14"/>
        <v/>
      </c>
      <c r="AG27" s="54" t="str">
        <f t="shared" si="15"/>
        <v/>
      </c>
      <c r="AH27" s="85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5" t="s">
        <v>27</v>
      </c>
      <c r="AJ27" s="65"/>
      <c r="AK27" s="12">
        <f t="shared" si="16"/>
        <v>10</v>
      </c>
      <c r="AL27" s="60">
        <f t="shared" si="17"/>
        <v>1</v>
      </c>
      <c r="AM27" s="61"/>
      <c r="AN27" s="61"/>
      <c r="AO27" s="62">
        <f t="shared" si="18"/>
        <v>1</v>
      </c>
      <c r="AP27" s="13" t="str">
        <f t="shared" si="19"/>
        <v/>
      </c>
      <c r="AQ27" s="63" t="str">
        <f t="shared" si="20"/>
        <v/>
      </c>
      <c r="AR27" s="78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4" t="s">
        <v>27</v>
      </c>
      <c r="AT27" s="71"/>
      <c r="AU27" s="70" t="str">
        <f t="shared" si="21"/>
        <v/>
      </c>
      <c r="AV27" s="88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0" t="s">
        <v>27</v>
      </c>
      <c r="AX27" s="86">
        <f t="shared" ca="1" si="22"/>
        <v>0</v>
      </c>
      <c r="AY27" s="11" t="str">
        <f t="shared" ca="1" si="23"/>
        <v/>
      </c>
      <c r="AZ27" s="87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0" t="s">
        <v>27</v>
      </c>
    </row>
    <row r="28" spans="1:53" x14ac:dyDescent="0.25">
      <c r="A28" s="2" t="s">
        <v>31</v>
      </c>
      <c r="B28" s="2" t="s">
        <v>116</v>
      </c>
      <c r="C28" s="2" t="s">
        <v>117</v>
      </c>
      <c r="D28" s="26"/>
      <c r="E28" s="27">
        <f t="shared" si="0"/>
        <v>0</v>
      </c>
      <c r="F28" s="26"/>
      <c r="G28" s="27">
        <f t="shared" si="1"/>
        <v>0</v>
      </c>
      <c r="H28" s="26"/>
      <c r="I28" s="27">
        <f t="shared" si="2"/>
        <v>0</v>
      </c>
      <c r="J28" s="26"/>
      <c r="K28" s="27">
        <f t="shared" si="3"/>
        <v>0</v>
      </c>
      <c r="L28" s="28" t="str">
        <f t="shared" si="4"/>
        <v/>
      </c>
      <c r="M28" s="29" t="str">
        <f t="shared" si="5"/>
        <v/>
      </c>
      <c r="N28" s="74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5" t="s">
        <v>27</v>
      </c>
      <c r="P28" s="41"/>
      <c r="Q28" s="39">
        <f t="shared" si="6"/>
        <v>0</v>
      </c>
      <c r="R28" s="41"/>
      <c r="S28" s="39">
        <f t="shared" si="7"/>
        <v>0</v>
      </c>
      <c r="T28" s="41"/>
      <c r="U28" s="39">
        <f t="shared" si="8"/>
        <v>0</v>
      </c>
      <c r="V28" s="41"/>
      <c r="W28" s="39">
        <f t="shared" si="9"/>
        <v>0</v>
      </c>
      <c r="X28" s="38" t="str">
        <f t="shared" si="10"/>
        <v/>
      </c>
      <c r="Y28" s="40" t="str">
        <f t="shared" si="11"/>
        <v/>
      </c>
      <c r="Z28" s="76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2" t="s">
        <v>27</v>
      </c>
      <c r="AB28" s="49"/>
      <c r="AC28" s="50">
        <f t="shared" si="12"/>
        <v>0</v>
      </c>
      <c r="AD28" s="49"/>
      <c r="AE28" s="52">
        <f t="shared" si="13"/>
        <v>0</v>
      </c>
      <c r="AF28" s="53" t="str">
        <f t="shared" si="14"/>
        <v/>
      </c>
      <c r="AG28" s="54" t="str">
        <f t="shared" si="15"/>
        <v/>
      </c>
      <c r="AH28" s="85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5" t="s">
        <v>27</v>
      </c>
      <c r="AJ28" s="65"/>
      <c r="AK28" s="12">
        <f t="shared" si="16"/>
        <v>10</v>
      </c>
      <c r="AL28" s="60">
        <f t="shared" si="17"/>
        <v>1</v>
      </c>
      <c r="AM28" s="61"/>
      <c r="AN28" s="61"/>
      <c r="AO28" s="62">
        <f t="shared" si="18"/>
        <v>1</v>
      </c>
      <c r="AP28" s="13" t="str">
        <f t="shared" si="19"/>
        <v/>
      </c>
      <c r="AQ28" s="63" t="str">
        <f t="shared" si="20"/>
        <v/>
      </c>
      <c r="AR28" s="78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4" t="s">
        <v>27</v>
      </c>
      <c r="AT28" s="71"/>
      <c r="AU28" s="70" t="str">
        <f t="shared" si="21"/>
        <v/>
      </c>
      <c r="AV28" s="88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0" t="s">
        <v>27</v>
      </c>
      <c r="AX28" s="86">
        <f t="shared" ca="1" si="22"/>
        <v>0</v>
      </c>
      <c r="AY28" s="11" t="str">
        <f t="shared" ca="1" si="23"/>
        <v/>
      </c>
      <c r="AZ28" s="87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0" t="s">
        <v>27</v>
      </c>
    </row>
    <row r="29" spans="1:53" x14ac:dyDescent="0.25">
      <c r="A29" s="2" t="s">
        <v>31</v>
      </c>
      <c r="B29" s="2" t="s">
        <v>84</v>
      </c>
      <c r="C29" s="2" t="s">
        <v>46</v>
      </c>
      <c r="D29" s="26"/>
      <c r="E29" s="27">
        <f t="shared" si="0"/>
        <v>0</v>
      </c>
      <c r="F29" s="26"/>
      <c r="G29" s="27">
        <f t="shared" si="1"/>
        <v>0</v>
      </c>
      <c r="H29" s="26"/>
      <c r="I29" s="27">
        <f t="shared" si="2"/>
        <v>0</v>
      </c>
      <c r="J29" s="26"/>
      <c r="K29" s="27">
        <f t="shared" si="3"/>
        <v>0</v>
      </c>
      <c r="L29" s="28" t="str">
        <f t="shared" si="4"/>
        <v/>
      </c>
      <c r="M29" s="29" t="str">
        <f t="shared" si="5"/>
        <v/>
      </c>
      <c r="N29" s="74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5" t="s">
        <v>27</v>
      </c>
      <c r="P29" s="41"/>
      <c r="Q29" s="39">
        <f t="shared" si="6"/>
        <v>0</v>
      </c>
      <c r="R29" s="41"/>
      <c r="S29" s="39">
        <f t="shared" si="7"/>
        <v>0</v>
      </c>
      <c r="T29" s="41"/>
      <c r="U29" s="39">
        <f t="shared" si="8"/>
        <v>0</v>
      </c>
      <c r="V29" s="41"/>
      <c r="W29" s="39">
        <f t="shared" si="9"/>
        <v>0</v>
      </c>
      <c r="X29" s="38" t="str">
        <f t="shared" si="10"/>
        <v/>
      </c>
      <c r="Y29" s="40" t="str">
        <f t="shared" si="11"/>
        <v/>
      </c>
      <c r="Z29" s="76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2" t="s">
        <v>27</v>
      </c>
      <c r="AB29" s="49"/>
      <c r="AC29" s="50">
        <f t="shared" si="12"/>
        <v>0</v>
      </c>
      <c r="AD29" s="49"/>
      <c r="AE29" s="52">
        <f t="shared" si="13"/>
        <v>0</v>
      </c>
      <c r="AF29" s="53" t="str">
        <f t="shared" si="14"/>
        <v/>
      </c>
      <c r="AG29" s="54" t="str">
        <f t="shared" si="15"/>
        <v/>
      </c>
      <c r="AH29" s="85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5" t="s">
        <v>27</v>
      </c>
      <c r="AJ29" s="65"/>
      <c r="AK29" s="12">
        <f t="shared" si="16"/>
        <v>10</v>
      </c>
      <c r="AL29" s="60">
        <f t="shared" si="17"/>
        <v>1</v>
      </c>
      <c r="AM29" s="61"/>
      <c r="AN29" s="61"/>
      <c r="AO29" s="62">
        <f t="shared" si="18"/>
        <v>1</v>
      </c>
      <c r="AP29" s="13" t="str">
        <f t="shared" si="19"/>
        <v/>
      </c>
      <c r="AQ29" s="63" t="str">
        <f t="shared" si="20"/>
        <v/>
      </c>
      <c r="AR29" s="78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4" t="s">
        <v>27</v>
      </c>
      <c r="AT29" s="71"/>
      <c r="AU29" s="70" t="str">
        <f t="shared" si="21"/>
        <v/>
      </c>
      <c r="AV29" s="88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0" t="s">
        <v>27</v>
      </c>
      <c r="AX29" s="86">
        <f t="shared" ca="1" si="22"/>
        <v>0</v>
      </c>
      <c r="AY29" s="11" t="str">
        <f t="shared" ca="1" si="23"/>
        <v/>
      </c>
      <c r="AZ29" s="87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0" t="s">
        <v>27</v>
      </c>
    </row>
    <row r="30" spans="1:53" x14ac:dyDescent="0.25">
      <c r="A30" s="2"/>
      <c r="B30" s="2"/>
      <c r="C30" s="2"/>
      <c r="AT30" s="71"/>
      <c r="AU30" s="70" t="str">
        <f t="shared" si="21"/>
        <v/>
      </c>
      <c r="AV30" s="88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0" t="s">
        <v>27</v>
      </c>
      <c r="AX30" s="86">
        <f t="shared" ca="1" si="22"/>
        <v>0</v>
      </c>
      <c r="AY30" s="11" t="str">
        <f t="shared" ca="1" si="23"/>
        <v/>
      </c>
      <c r="AZ30" s="87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0" t="s">
        <v>27</v>
      </c>
    </row>
    <row r="31" spans="1:53" x14ac:dyDescent="0.25">
      <c r="A31" s="2"/>
      <c r="B31" s="2"/>
      <c r="C31" s="2"/>
      <c r="AT31" s="71">
        <v>105</v>
      </c>
      <c r="AU31" s="70">
        <f t="shared" si="21"/>
        <v>1</v>
      </c>
      <c r="AV31" s="88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0" t="s">
        <v>27</v>
      </c>
      <c r="AX31" s="86">
        <f t="shared" ca="1" si="22"/>
        <v>0</v>
      </c>
      <c r="AY31" s="11" t="str">
        <f t="shared" ca="1" si="23"/>
        <v/>
      </c>
      <c r="AZ31" s="87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0" t="s">
        <v>27</v>
      </c>
    </row>
    <row r="32" spans="1:53" x14ac:dyDescent="0.25">
      <c r="A32" s="2"/>
      <c r="N32" s="14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opLeftCell="A4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2" ht="45" customHeight="1" x14ac:dyDescent="0.25">
      <c r="A1" s="115" t="s">
        <v>141</v>
      </c>
      <c r="B1" s="114" t="s">
        <v>145</v>
      </c>
    </row>
    <row r="2" spans="1:2" ht="36" x14ac:dyDescent="0.35">
      <c r="A2" s="115">
        <v>1</v>
      </c>
      <c r="B2" s="128" t="s">
        <v>148</v>
      </c>
    </row>
    <row r="3" spans="1:2" ht="36" x14ac:dyDescent="0.35">
      <c r="A3" s="115">
        <v>2</v>
      </c>
      <c r="B3" s="128" t="s">
        <v>149</v>
      </c>
    </row>
    <row r="4" spans="1:2" ht="36" x14ac:dyDescent="0.35">
      <c r="A4" s="115">
        <v>3</v>
      </c>
      <c r="B4" s="128" t="s">
        <v>151</v>
      </c>
    </row>
    <row r="5" spans="1:2" ht="36" x14ac:dyDescent="0.35">
      <c r="A5" s="115">
        <v>4</v>
      </c>
      <c r="B5" s="128" t="s">
        <v>152</v>
      </c>
    </row>
    <row r="6" spans="1:2" ht="36" x14ac:dyDescent="0.35">
      <c r="A6" s="115">
        <v>5</v>
      </c>
      <c r="B6" s="128" t="s">
        <v>153</v>
      </c>
    </row>
    <row r="7" spans="1:2" ht="36" x14ac:dyDescent="0.25">
      <c r="A7" s="115">
        <v>6</v>
      </c>
      <c r="B7" s="128" t="s">
        <v>155</v>
      </c>
    </row>
    <row r="8" spans="1:2" ht="36" x14ac:dyDescent="0.35">
      <c r="A8" s="115">
        <v>7</v>
      </c>
      <c r="B8" s="128" t="s">
        <v>156</v>
      </c>
    </row>
    <row r="9" spans="1:2" ht="36" x14ac:dyDescent="0.35">
      <c r="A9" s="115">
        <v>8</v>
      </c>
      <c r="B9" s="128" t="s">
        <v>157</v>
      </c>
    </row>
    <row r="10" spans="1:2" ht="36" x14ac:dyDescent="0.25">
      <c r="A10" s="115">
        <v>9</v>
      </c>
      <c r="B10" s="128" t="s">
        <v>160</v>
      </c>
    </row>
    <row r="11" spans="1:2" ht="36" x14ac:dyDescent="0.25">
      <c r="A11" s="115">
        <v>10</v>
      </c>
      <c r="B11" s="128" t="s">
        <v>162</v>
      </c>
    </row>
    <row r="12" spans="1:2" ht="36" x14ac:dyDescent="0.25">
      <c r="A12" s="115">
        <v>11</v>
      </c>
      <c r="B12" s="128"/>
    </row>
    <row r="13" spans="1:2" ht="36" x14ac:dyDescent="0.25">
      <c r="A13" s="115">
        <v>12</v>
      </c>
      <c r="B13" s="128"/>
    </row>
    <row r="14" spans="1:2" ht="36" x14ac:dyDescent="0.25">
      <c r="A14" s="115">
        <v>13</v>
      </c>
      <c r="B14" s="128"/>
    </row>
    <row r="15" spans="1:2" ht="36" x14ac:dyDescent="0.25">
      <c r="A15" s="115">
        <v>14</v>
      </c>
      <c r="B15" s="128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2" max="2" width="30.42578125" customWidth="1"/>
    <col min="3" max="3" width="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8" hidden="1" customWidth="1"/>
    <col min="9" max="9" width="12.5703125" customWidth="1"/>
    <col min="10" max="10" width="11.5703125" customWidth="1"/>
    <col min="11" max="11" width="13.140625" customWidth="1"/>
    <col min="12" max="12" width="12.140625" customWidth="1"/>
  </cols>
  <sheetData>
    <row r="1" spans="1:13" ht="36" x14ac:dyDescent="0.55000000000000004">
      <c r="B1" s="188" t="s">
        <v>150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42" x14ac:dyDescent="0.25">
      <c r="B2" s="130" t="s">
        <v>0</v>
      </c>
      <c r="C2" s="130" t="s">
        <v>123</v>
      </c>
      <c r="D2" s="131" t="s">
        <v>121</v>
      </c>
      <c r="E2" s="132" t="s">
        <v>122</v>
      </c>
      <c r="F2" s="133" t="s">
        <v>120</v>
      </c>
      <c r="G2" s="134" t="s">
        <v>146</v>
      </c>
      <c r="H2" s="135" t="s">
        <v>134</v>
      </c>
      <c r="I2" s="135" t="s">
        <v>92</v>
      </c>
      <c r="J2" s="186" t="s">
        <v>144</v>
      </c>
      <c r="K2" s="187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50</v>
      </c>
      <c r="E3" s="124">
        <v>58</v>
      </c>
      <c r="F3" s="125">
        <v>61</v>
      </c>
      <c r="G3" s="102">
        <f>SUM(D3:F3)+L3</f>
        <v>169</v>
      </c>
      <c r="H3" s="103">
        <f t="shared" ref="H3:H16" si="0">IF(G3=0,"",RANK(G3,$G$3:$G$17,1))</f>
        <v>13</v>
      </c>
      <c r="I3" s="103">
        <f t="shared" ref="I3:I16" ca="1" si="1">IF(G3=0,"",RANK(J3,$J$3:$J$17,0))</f>
        <v>4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2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>
        <v>53</v>
      </c>
      <c r="E4" s="124">
        <v>56</v>
      </c>
      <c r="F4" s="125">
        <v>66</v>
      </c>
      <c r="G4" s="102">
        <f t="shared" ref="G4:G16" si="2">SUM(D4:F4)+L4</f>
        <v>175</v>
      </c>
      <c r="H4" s="103">
        <f t="shared" si="0"/>
        <v>14</v>
      </c>
      <c r="I4" s="103">
        <f t="shared" ca="1" si="1"/>
        <v>5</v>
      </c>
      <c r="J4" s="104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45</v>
      </c>
      <c r="E5" s="124">
        <v>48</v>
      </c>
      <c r="F5" s="125">
        <v>55</v>
      </c>
      <c r="G5" s="102">
        <f t="shared" si="2"/>
        <v>148</v>
      </c>
      <c r="H5" s="103">
        <f t="shared" si="0"/>
        <v>11</v>
      </c>
      <c r="I5" s="103">
        <f t="shared" ca="1" si="1"/>
        <v>2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42</v>
      </c>
      <c r="E6" s="124">
        <v>59</v>
      </c>
      <c r="F6" s="125">
        <v>45</v>
      </c>
      <c r="G6" s="102">
        <f t="shared" si="2"/>
        <v>146</v>
      </c>
      <c r="H6" s="103">
        <f t="shared" si="0"/>
        <v>10</v>
      </c>
      <c r="I6" s="103">
        <f t="shared" ca="1" si="1"/>
        <v>1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47</v>
      </c>
      <c r="E7" s="124">
        <v>65</v>
      </c>
      <c r="F7" s="125">
        <v>50</v>
      </c>
      <c r="G7" s="102">
        <f t="shared" si="2"/>
        <v>162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6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7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sort="0" autoFilter="0"/>
  <autoFilter ref="B2:L16">
    <filterColumn colId="8" showButton="0"/>
  </autoFilter>
  <mergeCells count="2">
    <mergeCell ref="J2:K2"/>
    <mergeCell ref="B1:K1"/>
  </mergeCells>
  <pageMargins left="0.41" right="0.25" top="0.6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4" sqref="F14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154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45</v>
      </c>
      <c r="E3" s="124">
        <v>52</v>
      </c>
      <c r="F3" s="125">
        <v>44</v>
      </c>
      <c r="G3" s="102">
        <f>SUM(D3:F3)+L3</f>
        <v>141</v>
      </c>
      <c r="H3" s="103">
        <f t="shared" ref="H3:H16" si="0">IF(G3=0,"",RANK(G3,$G$3:$G$17,1))</f>
        <v>11</v>
      </c>
      <c r="I3" s="103">
        <f t="shared" ref="I3:I16" ca="1" si="1">IF(G3=0,"",RANK(J3,$J$3:$J$17,0))</f>
        <v>2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39</v>
      </c>
      <c r="E7" s="124">
        <v>47</v>
      </c>
      <c r="F7" s="125">
        <v>56</v>
      </c>
      <c r="G7" s="102">
        <f t="shared" si="2"/>
        <v>142</v>
      </c>
      <c r="H7" s="103">
        <f t="shared" si="0"/>
        <v>12</v>
      </c>
      <c r="I7" s="103">
        <f t="shared" ca="1" si="1"/>
        <v>3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4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46</v>
      </c>
      <c r="E8" s="124">
        <v>51</v>
      </c>
      <c r="F8" s="125">
        <v>54</v>
      </c>
      <c r="G8" s="102">
        <f t="shared" si="2"/>
        <v>151</v>
      </c>
      <c r="H8" s="103">
        <f t="shared" si="0"/>
        <v>13</v>
      </c>
      <c r="I8" s="103">
        <f t="shared" ca="1" si="1"/>
        <v>4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46</v>
      </c>
      <c r="E9" s="124">
        <v>49</v>
      </c>
      <c r="F9" s="125">
        <v>56</v>
      </c>
      <c r="G9" s="102">
        <f t="shared" si="2"/>
        <v>151</v>
      </c>
      <c r="H9" s="103">
        <f t="shared" si="0"/>
        <v>13</v>
      </c>
      <c r="I9" s="103">
        <f t="shared" ca="1" si="1"/>
        <v>4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39</v>
      </c>
      <c r="E10" s="124">
        <v>55</v>
      </c>
      <c r="F10" s="125">
        <v>42</v>
      </c>
      <c r="G10" s="102">
        <f t="shared" si="2"/>
        <v>136</v>
      </c>
      <c r="H10" s="103">
        <f t="shared" si="0"/>
        <v>10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4" sqref="E4"/>
    </sheetView>
  </sheetViews>
  <sheetFormatPr baseColWidth="10" defaultColWidth="11.42578125" defaultRowHeight="15" x14ac:dyDescent="0.25"/>
  <cols>
    <col min="2" max="2" width="30.42578125" customWidth="1"/>
    <col min="3" max="3" width="5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159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52</v>
      </c>
      <c r="E3" s="124">
        <v>61</v>
      </c>
      <c r="F3" s="125">
        <v>50</v>
      </c>
      <c r="G3" s="102">
        <f>SUM(D3:F3)+L3</f>
        <v>163</v>
      </c>
      <c r="H3" s="103">
        <f t="shared" ref="H3:H16" si="0">IF(G3=0,"",RANK(G3,$G$3:$G$17,1))</f>
        <v>12</v>
      </c>
      <c r="I3" s="103">
        <f t="shared" ref="I3:I16" ca="1" si="1">IF(G3=0,"",RANK(J3,$J$3:$J$17,0))</f>
        <v>6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4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51</v>
      </c>
      <c r="E5" s="124">
        <v>53</v>
      </c>
      <c r="F5" s="125">
        <v>48</v>
      </c>
      <c r="G5" s="102">
        <f t="shared" si="2"/>
        <v>152</v>
      </c>
      <c r="H5" s="103">
        <f t="shared" si="0"/>
        <v>9</v>
      </c>
      <c r="I5" s="103">
        <f t="shared" ca="1" si="1"/>
        <v>3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49</v>
      </c>
      <c r="E6" s="124">
        <v>54</v>
      </c>
      <c r="F6" s="125">
        <v>38</v>
      </c>
      <c r="G6" s="102">
        <f t="shared" si="2"/>
        <v>141</v>
      </c>
      <c r="H6" s="103">
        <f t="shared" si="0"/>
        <v>8</v>
      </c>
      <c r="I6" s="103">
        <f t="shared" ca="1" si="1"/>
        <v>2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46</v>
      </c>
      <c r="E7" s="124">
        <v>53</v>
      </c>
      <c r="F7" s="125">
        <v>61</v>
      </c>
      <c r="G7" s="102">
        <f t="shared" si="2"/>
        <v>160</v>
      </c>
      <c r="H7" s="103">
        <f t="shared" si="0"/>
        <v>11</v>
      </c>
      <c r="I7" s="103">
        <f t="shared" ca="1" si="1"/>
        <v>5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60</v>
      </c>
      <c r="E8" s="124">
        <v>75</v>
      </c>
      <c r="F8" s="125">
        <v>70</v>
      </c>
      <c r="G8" s="102">
        <f t="shared" si="2"/>
        <v>205</v>
      </c>
      <c r="H8" s="103">
        <f t="shared" si="0"/>
        <v>14</v>
      </c>
      <c r="I8" s="103">
        <f t="shared" ca="1" si="1"/>
        <v>8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37</v>
      </c>
      <c r="E9" s="124">
        <v>49</v>
      </c>
      <c r="F9" s="125">
        <v>49</v>
      </c>
      <c r="G9" s="102">
        <f t="shared" si="2"/>
        <v>135</v>
      </c>
      <c r="H9" s="103">
        <f t="shared" si="0"/>
        <v>7</v>
      </c>
      <c r="I9" s="103">
        <f t="shared" ca="1" si="1"/>
        <v>1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14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53</v>
      </c>
      <c r="E10" s="124">
        <v>59</v>
      </c>
      <c r="F10" s="125">
        <v>41</v>
      </c>
      <c r="G10" s="102">
        <f t="shared" si="2"/>
        <v>153</v>
      </c>
      <c r="H10" s="103">
        <f t="shared" si="0"/>
        <v>10</v>
      </c>
      <c r="I10" s="103">
        <f t="shared" ca="1" si="1"/>
        <v>4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8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>
        <v>54</v>
      </c>
      <c r="E11" s="124">
        <v>75</v>
      </c>
      <c r="F11" s="125">
        <v>61</v>
      </c>
      <c r="G11" s="102">
        <f t="shared" si="2"/>
        <v>190</v>
      </c>
      <c r="H11" s="103">
        <f t="shared" si="0"/>
        <v>13</v>
      </c>
      <c r="I11" s="103">
        <f t="shared" ca="1" si="1"/>
        <v>7</v>
      </c>
      <c r="J11" s="104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2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2" sqref="E12"/>
    </sheetView>
  </sheetViews>
  <sheetFormatPr baseColWidth="10" defaultColWidth="11.42578125" defaultRowHeight="15" x14ac:dyDescent="0.25"/>
  <cols>
    <col min="2" max="2" width="30.42578125" customWidth="1"/>
    <col min="3" max="3" width="4.57031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161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>
        <v>52</v>
      </c>
      <c r="E3" s="124">
        <v>57</v>
      </c>
      <c r="F3" s="125">
        <v>39</v>
      </c>
      <c r="G3" s="102">
        <f>SUM(D3:F3)+L3</f>
        <v>148</v>
      </c>
      <c r="H3" s="103">
        <f t="shared" ref="H3:H16" si="0">IF(G3=0,"",RANK(G3,$G$3:$G$17,1))</f>
        <v>11</v>
      </c>
      <c r="I3" s="103">
        <f t="shared" ref="I3:I16" ca="1" si="1">IF(G3=0,"",RANK(J3,$J$3:$J$17,0))</f>
        <v>5</v>
      </c>
      <c r="J3" s="104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6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>
        <v>49</v>
      </c>
      <c r="E5" s="124">
        <v>46</v>
      </c>
      <c r="F5" s="125">
        <v>42</v>
      </c>
      <c r="G5" s="102">
        <f t="shared" si="2"/>
        <v>137</v>
      </c>
      <c r="H5" s="103">
        <f t="shared" si="0"/>
        <v>8</v>
      </c>
      <c r="I5" s="103">
        <f t="shared" ca="1" si="1"/>
        <v>2</v>
      </c>
      <c r="J5" s="104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12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>
        <v>51</v>
      </c>
      <c r="E6" s="124">
        <v>53</v>
      </c>
      <c r="F6" s="125">
        <v>42</v>
      </c>
      <c r="G6" s="102">
        <f t="shared" si="2"/>
        <v>146</v>
      </c>
      <c r="H6" s="103">
        <f t="shared" si="0"/>
        <v>10</v>
      </c>
      <c r="I6" s="103">
        <f t="shared" ca="1" si="1"/>
        <v>4</v>
      </c>
      <c r="J6" s="104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8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>
        <v>55</v>
      </c>
      <c r="E7" s="124">
        <v>65</v>
      </c>
      <c r="F7" s="125">
        <v>67</v>
      </c>
      <c r="G7" s="102">
        <f t="shared" si="2"/>
        <v>187</v>
      </c>
      <c r="H7" s="103">
        <f t="shared" si="0"/>
        <v>14</v>
      </c>
      <c r="I7" s="103">
        <f t="shared" ca="1" si="1"/>
        <v>8</v>
      </c>
      <c r="J7" s="104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>
        <v>53</v>
      </c>
      <c r="E8" s="124">
        <v>52</v>
      </c>
      <c r="F8" s="125">
        <v>59</v>
      </c>
      <c r="G8" s="102">
        <f t="shared" si="2"/>
        <v>164</v>
      </c>
      <c r="H8" s="103">
        <f t="shared" si="0"/>
        <v>13</v>
      </c>
      <c r="I8" s="103">
        <f t="shared" ca="1" si="1"/>
        <v>7</v>
      </c>
      <c r="J8" s="104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>
        <v>45</v>
      </c>
      <c r="E9" s="124">
        <v>52</v>
      </c>
      <c r="F9" s="125">
        <v>48</v>
      </c>
      <c r="G9" s="102">
        <f t="shared" si="2"/>
        <v>145</v>
      </c>
      <c r="H9" s="103">
        <f t="shared" si="0"/>
        <v>9</v>
      </c>
      <c r="I9" s="103">
        <f t="shared" ca="1" si="1"/>
        <v>3</v>
      </c>
      <c r="J9" s="104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>
        <v>53</v>
      </c>
      <c r="E10" s="124">
        <v>42</v>
      </c>
      <c r="F10" s="125">
        <v>40</v>
      </c>
      <c r="G10" s="102">
        <f t="shared" si="2"/>
        <v>135</v>
      </c>
      <c r="H10" s="103">
        <f t="shared" si="0"/>
        <v>7</v>
      </c>
      <c r="I10" s="103">
        <f t="shared" ca="1" si="1"/>
        <v>1</v>
      </c>
      <c r="J10" s="104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14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>
        <v>52</v>
      </c>
      <c r="E12" s="124">
        <v>60</v>
      </c>
      <c r="F12" s="125">
        <v>43</v>
      </c>
      <c r="G12" s="102">
        <f t="shared" si="2"/>
        <v>155</v>
      </c>
      <c r="H12" s="103">
        <f t="shared" si="0"/>
        <v>12</v>
      </c>
      <c r="I12" s="103">
        <f t="shared" ca="1" si="1"/>
        <v>6</v>
      </c>
      <c r="J12" s="104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4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L16" sqref="B2:L16"/>
    </sheetView>
  </sheetViews>
  <sheetFormatPr baseColWidth="10" defaultColWidth="11.42578125" defaultRowHeight="15" x14ac:dyDescent="0.25"/>
  <cols>
    <col min="2" max="2" width="30.42578125" customWidth="1"/>
    <col min="3" max="3" width="4.140625" hidden="1" customWidth="1"/>
    <col min="4" max="4" width="23.7109375" customWidth="1"/>
    <col min="5" max="5" width="22.28515625" customWidth="1"/>
    <col min="6" max="6" width="21.85546875" bestFit="1" customWidth="1"/>
    <col min="7" max="7" width="30.42578125" customWidth="1"/>
    <col min="8" max="8" width="16" hidden="1" customWidth="1"/>
    <col min="9" max="9" width="12.5703125" customWidth="1"/>
    <col min="10" max="10" width="11.5703125" customWidth="1"/>
    <col min="11" max="11" width="13.140625" customWidth="1"/>
  </cols>
  <sheetData>
    <row r="1" spans="1:13" ht="36" x14ac:dyDescent="0.55000000000000004">
      <c r="B1" s="188" t="s">
        <v>135</v>
      </c>
      <c r="C1" s="188"/>
      <c r="D1" s="188"/>
      <c r="E1" s="188"/>
      <c r="F1" s="188"/>
      <c r="G1" s="188"/>
      <c r="H1" s="188"/>
      <c r="I1" s="188"/>
      <c r="J1" s="188"/>
      <c r="K1" s="188"/>
      <c r="L1" s="94"/>
      <c r="M1" s="94"/>
    </row>
    <row r="2" spans="1:13" s="96" customFormat="1" ht="56.25" customHeight="1" x14ac:dyDescent="0.25">
      <c r="B2" s="109" t="s">
        <v>0</v>
      </c>
      <c r="C2" s="109" t="s">
        <v>123</v>
      </c>
      <c r="D2" s="110" t="s">
        <v>121</v>
      </c>
      <c r="E2" s="107" t="s">
        <v>122</v>
      </c>
      <c r="F2" s="108" t="s">
        <v>120</v>
      </c>
      <c r="G2" s="111" t="s">
        <v>146</v>
      </c>
      <c r="H2" s="97" t="s">
        <v>134</v>
      </c>
      <c r="I2" s="97" t="s">
        <v>92</v>
      </c>
      <c r="J2" s="189" t="s">
        <v>144</v>
      </c>
      <c r="K2" s="190"/>
      <c r="L2" s="136" t="s">
        <v>147</v>
      </c>
    </row>
    <row r="3" spans="1:13" s="106" customFormat="1" ht="21" x14ac:dyDescent="0.35">
      <c r="B3" s="101" t="str">
        <f>VLOOKUP(C3,'LISTING EQUIPES'!$A$2:$B$15,2)</f>
        <v>ECOLE DE L'AIR</v>
      </c>
      <c r="C3" s="122">
        <v>1</v>
      </c>
      <c r="D3" s="123"/>
      <c r="E3" s="124"/>
      <c r="F3" s="125"/>
      <c r="G3" s="102">
        <f>SUM(D3:F3)+L3</f>
        <v>0</v>
      </c>
      <c r="H3" s="103" t="str">
        <f t="shared" ref="H3:H16" si="0">IF(G3=0,"",RANK(G3,$G$3:$G$17,1))</f>
        <v/>
      </c>
      <c r="I3" s="103" t="str">
        <f t="shared" ref="I3:I16" si="1">IF(G3=0,"",RANK(J3,$J$3:$J$17,0))</f>
        <v/>
      </c>
      <c r="J3" s="104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05" t="s">
        <v>27</v>
      </c>
      <c r="L3" s="137"/>
      <c r="M3" s="96"/>
    </row>
    <row r="4" spans="1:13" s="106" customFormat="1" ht="21" x14ac:dyDescent="0.35">
      <c r="B4" s="101" t="str">
        <f>VLOOKUP(C4,'LISTING EQUIPES'!$A$2:$B$15,2)</f>
        <v>TRAINING GOLF CENTER AIX MARSEILLE</v>
      </c>
      <c r="C4" s="122">
        <v>2</v>
      </c>
      <c r="D4" s="126"/>
      <c r="E4" s="124"/>
      <c r="F4" s="125"/>
      <c r="G4" s="102">
        <f t="shared" ref="G4:G16" si="2">SUM(D4:F4)+L4</f>
        <v>0</v>
      </c>
      <c r="H4" s="103" t="str">
        <f t="shared" si="0"/>
        <v/>
      </c>
      <c r="I4" s="103" t="str">
        <f t="shared" si="1"/>
        <v/>
      </c>
      <c r="J4" s="104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05" t="s">
        <v>27</v>
      </c>
      <c r="L4" s="137"/>
      <c r="M4" s="96"/>
    </row>
    <row r="5" spans="1:13" s="106" customFormat="1" ht="21" x14ac:dyDescent="0.35">
      <c r="B5" s="101" t="str">
        <f>VLOOKUP(C5,'LISTING EQUIPES'!$A$2:$B$15,2)</f>
        <v>AIX GOLF</v>
      </c>
      <c r="C5" s="122">
        <v>3</v>
      </c>
      <c r="D5" s="126"/>
      <c r="E5" s="124"/>
      <c r="F5" s="125"/>
      <c r="G5" s="102">
        <f t="shared" si="2"/>
        <v>0</v>
      </c>
      <c r="H5" s="103" t="str">
        <f t="shared" si="0"/>
        <v/>
      </c>
      <c r="I5" s="103" t="str">
        <f t="shared" si="1"/>
        <v/>
      </c>
      <c r="J5" s="104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05" t="s">
        <v>27</v>
      </c>
      <c r="L5" s="137"/>
    </row>
    <row r="6" spans="1:13" s="106" customFormat="1" ht="21" x14ac:dyDescent="0.35">
      <c r="B6" s="101" t="str">
        <f>VLOOKUP(C6,'LISTING EQUIPES'!$A$2:$B$15,2)</f>
        <v>BASTIDE DE LA SALETTE</v>
      </c>
      <c r="C6" s="122">
        <v>4</v>
      </c>
      <c r="D6" s="126"/>
      <c r="E6" s="124"/>
      <c r="F6" s="125"/>
      <c r="G6" s="102">
        <f t="shared" si="2"/>
        <v>0</v>
      </c>
      <c r="H6" s="103" t="str">
        <f t="shared" si="0"/>
        <v/>
      </c>
      <c r="I6" s="103" t="str">
        <f t="shared" si="1"/>
        <v/>
      </c>
      <c r="J6" s="104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05" t="s">
        <v>27</v>
      </c>
      <c r="L6" s="137"/>
    </row>
    <row r="7" spans="1:13" s="106" customFormat="1" ht="21" x14ac:dyDescent="0.35">
      <c r="B7" s="101" t="str">
        <f>VLOOKUP(C7,'LISTING EQUIPES'!$A$2:$B$15,2)</f>
        <v>MANVILLE</v>
      </c>
      <c r="C7" s="122">
        <v>5</v>
      </c>
      <c r="D7" s="126"/>
      <c r="E7" s="124"/>
      <c r="F7" s="125"/>
      <c r="G7" s="102">
        <f t="shared" si="2"/>
        <v>0</v>
      </c>
      <c r="H7" s="103" t="str">
        <f t="shared" si="0"/>
        <v/>
      </c>
      <c r="I7" s="103" t="str">
        <f t="shared" si="1"/>
        <v/>
      </c>
      <c r="J7" s="104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05" t="s">
        <v>27</v>
      </c>
      <c r="L7" s="137"/>
    </row>
    <row r="8" spans="1:13" s="106" customFormat="1" ht="21" x14ac:dyDescent="0.35">
      <c r="B8" s="101" t="str">
        <f>VLOOKUP(C8,'LISTING EQUIPES'!$A$2:$B$15,2)</f>
        <v>CHÂTEAU L'ARC</v>
      </c>
      <c r="C8" s="122">
        <v>6</v>
      </c>
      <c r="D8" s="126"/>
      <c r="E8" s="124"/>
      <c r="F8" s="125"/>
      <c r="G8" s="102">
        <f t="shared" si="2"/>
        <v>0</v>
      </c>
      <c r="H8" s="103" t="str">
        <f t="shared" si="0"/>
        <v/>
      </c>
      <c r="I8" s="103" t="str">
        <f t="shared" si="1"/>
        <v/>
      </c>
      <c r="J8" s="104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05" t="s">
        <v>27</v>
      </c>
      <c r="L8" s="137"/>
    </row>
    <row r="9" spans="1:13" s="106" customFormat="1" ht="21" x14ac:dyDescent="0.35">
      <c r="B9" s="101" t="str">
        <f>VLOOKUP(C9,'LISTING EQUIPES'!$A$2:$B$15,2)</f>
        <v>PONT ROYAL 1</v>
      </c>
      <c r="C9" s="122">
        <v>7</v>
      </c>
      <c r="D9" s="126"/>
      <c r="E9" s="124"/>
      <c r="F9" s="125"/>
      <c r="G9" s="102">
        <f t="shared" si="2"/>
        <v>0</v>
      </c>
      <c r="H9" s="103" t="str">
        <f t="shared" si="0"/>
        <v/>
      </c>
      <c r="I9" s="103" t="str">
        <f t="shared" si="1"/>
        <v/>
      </c>
      <c r="J9" s="104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05" t="s">
        <v>27</v>
      </c>
      <c r="L9" s="137"/>
    </row>
    <row r="10" spans="1:13" s="106" customFormat="1" ht="21" x14ac:dyDescent="0.35">
      <c r="B10" s="101" t="str">
        <f>VLOOKUP(C10,'LISTING EQUIPES'!$A$2:$B$15,2)</f>
        <v>PONT ROYAL 2</v>
      </c>
      <c r="C10" s="122">
        <v>8</v>
      </c>
      <c r="D10" s="126"/>
      <c r="E10" s="124"/>
      <c r="F10" s="125"/>
      <c r="G10" s="102">
        <f t="shared" si="2"/>
        <v>0</v>
      </c>
      <c r="H10" s="103" t="str">
        <f t="shared" si="0"/>
        <v/>
      </c>
      <c r="I10" s="103" t="str">
        <f t="shared" si="1"/>
        <v/>
      </c>
      <c r="J10" s="104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05" t="s">
        <v>27</v>
      </c>
      <c r="L10" s="137"/>
    </row>
    <row r="11" spans="1:13" ht="21" x14ac:dyDescent="0.35">
      <c r="A11" s="106"/>
      <c r="B11" s="101" t="str">
        <f>VLOOKUP(C11,'LISTING EQUIPES'!$A$2:$B$15,2)</f>
        <v>OUEST PROVENCE MIRAMAS</v>
      </c>
      <c r="C11" s="122">
        <v>9</v>
      </c>
      <c r="D11" s="126"/>
      <c r="E11" s="124"/>
      <c r="F11" s="125"/>
      <c r="G11" s="102">
        <f t="shared" si="2"/>
        <v>0</v>
      </c>
      <c r="H11" s="103" t="str">
        <f t="shared" si="0"/>
        <v/>
      </c>
      <c r="I11" s="103" t="str">
        <f t="shared" si="1"/>
        <v/>
      </c>
      <c r="J11" s="104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05" t="s">
        <v>27</v>
      </c>
      <c r="L11" s="138"/>
    </row>
    <row r="12" spans="1:13" ht="21" x14ac:dyDescent="0.35">
      <c r="A12" s="106"/>
      <c r="B12" s="101" t="str">
        <f>VLOOKUP(C12,'LISTING EQUIPES'!$A$2:$B$15,2)</f>
        <v>BASTIDE DE LA SALETTE 2</v>
      </c>
      <c r="C12" s="122">
        <v>10</v>
      </c>
      <c r="D12" s="126"/>
      <c r="E12" s="124"/>
      <c r="F12" s="125"/>
      <c r="G12" s="102">
        <f t="shared" si="2"/>
        <v>0</v>
      </c>
      <c r="H12" s="103" t="str">
        <f t="shared" si="0"/>
        <v/>
      </c>
      <c r="I12" s="103" t="str">
        <f t="shared" si="1"/>
        <v/>
      </c>
      <c r="J12" s="104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05" t="s">
        <v>27</v>
      </c>
      <c r="L12" s="138"/>
    </row>
    <row r="13" spans="1:13" ht="21" x14ac:dyDescent="0.35">
      <c r="A13" s="106"/>
      <c r="B13" s="101">
        <f>VLOOKUP(C13,'LISTING EQUIPES'!$A$2:$B$15,2)</f>
        <v>0</v>
      </c>
      <c r="C13" s="122">
        <v>11</v>
      </c>
      <c r="D13" s="126"/>
      <c r="E13" s="124"/>
      <c r="F13" s="125"/>
      <c r="G13" s="102">
        <f t="shared" si="2"/>
        <v>0</v>
      </c>
      <c r="H13" s="103" t="str">
        <f t="shared" si="0"/>
        <v/>
      </c>
      <c r="I13" s="103" t="str">
        <f t="shared" si="1"/>
        <v/>
      </c>
      <c r="J13" s="104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05" t="s">
        <v>27</v>
      </c>
      <c r="L13" s="138"/>
    </row>
    <row r="14" spans="1:13" ht="21" x14ac:dyDescent="0.35">
      <c r="A14" s="106"/>
      <c r="B14" s="101">
        <f>VLOOKUP(C14,'LISTING EQUIPES'!$A$2:$B$15,2)</f>
        <v>0</v>
      </c>
      <c r="C14" s="122">
        <v>12</v>
      </c>
      <c r="D14" s="127"/>
      <c r="E14" s="124"/>
      <c r="F14" s="125"/>
      <c r="G14" s="102">
        <f t="shared" si="2"/>
        <v>0</v>
      </c>
      <c r="H14" s="103" t="str">
        <f t="shared" si="0"/>
        <v/>
      </c>
      <c r="I14" s="103" t="str">
        <f t="shared" si="1"/>
        <v/>
      </c>
      <c r="J14" s="104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05" t="s">
        <v>27</v>
      </c>
      <c r="L14" s="138"/>
    </row>
    <row r="15" spans="1:13" ht="21" x14ac:dyDescent="0.35">
      <c r="A15" s="106"/>
      <c r="B15" s="101">
        <f>VLOOKUP(C15,'LISTING EQUIPES'!$A$2:$B$15,2)</f>
        <v>0</v>
      </c>
      <c r="C15" s="122">
        <v>13</v>
      </c>
      <c r="D15" s="126"/>
      <c r="E15" s="124"/>
      <c r="F15" s="125"/>
      <c r="G15" s="102">
        <f t="shared" si="2"/>
        <v>0</v>
      </c>
      <c r="H15" s="103" t="str">
        <f t="shared" si="0"/>
        <v/>
      </c>
      <c r="I15" s="103" t="str">
        <f t="shared" si="1"/>
        <v/>
      </c>
      <c r="J15" s="104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05" t="s">
        <v>27</v>
      </c>
      <c r="L15" s="138"/>
    </row>
    <row r="16" spans="1:13" ht="21" x14ac:dyDescent="0.35">
      <c r="A16" s="106"/>
      <c r="B16" s="101">
        <f>VLOOKUP(C16,'LISTING EQUIPES'!$A$2:$B$15,2)</f>
        <v>0</v>
      </c>
      <c r="C16" s="122">
        <v>14</v>
      </c>
      <c r="D16" s="126"/>
      <c r="E16" s="124"/>
      <c r="F16" s="125"/>
      <c r="G16" s="102">
        <f t="shared" si="2"/>
        <v>0</v>
      </c>
      <c r="H16" s="103" t="str">
        <f t="shared" si="0"/>
        <v/>
      </c>
      <c r="I16" s="103" t="str">
        <f t="shared" si="1"/>
        <v/>
      </c>
      <c r="J16" s="104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05" t="s">
        <v>27</v>
      </c>
      <c r="L16" s="138"/>
    </row>
  </sheetData>
  <sheetProtection sheet="1" selectLockedCells="1" autoFilter="0"/>
  <autoFilter ref="B2:L16">
    <filterColumn colId="8" showButton="0"/>
  </autoFilter>
  <mergeCells count="2">
    <mergeCell ref="B1:K1"/>
    <mergeCell ref="J2:K2"/>
  </mergeCells>
  <pageMargins left="0.41" right="0.25" top="0.6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2024-05-14T16:32:10Z</cp:lastPrinted>
  <dcterms:created xsi:type="dcterms:W3CDTF">2013-11-13T16:24:54Z</dcterms:created>
  <dcterms:modified xsi:type="dcterms:W3CDTF">2024-05-29T18:59:17Z</dcterms:modified>
</cp:coreProperties>
</file>