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640" windowHeight="11760" activeTab="3"/>
  </bookViews>
  <sheets>
    <sheet name="Equipe" sheetId="1" r:id="rId1"/>
    <sheet name="foursome" sheetId="2" r:id="rId2"/>
    <sheet name="Single" sheetId="3" r:id="rId3"/>
    <sheet name="Total" sheetId="4" r:id="rId4"/>
    <sheet name="A3 à imprimer pour sur place" sheetId="5" r:id="rId5"/>
  </sheets>
  <definedNames>
    <definedName name="_xlnm._FilterDatabase" localSheetId="0" hidden="1">Equipe!$G$6:$J$18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zw/UlLwnEoRhFN29dAsKjCJ0CVGd3s/5IbTiw7NUunI="/>
    </ext>
  </extLst>
</workbook>
</file>

<file path=xl/calcChain.xml><?xml version="1.0" encoding="utf-8"?>
<calcChain xmlns="http://schemas.openxmlformats.org/spreadsheetml/2006/main">
  <c r="I36" i="2" l="1"/>
  <c r="I26" i="3" l="1"/>
  <c r="I24" i="3"/>
  <c r="I22" i="3"/>
  <c r="I20" i="3"/>
  <c r="I18" i="3"/>
  <c r="I16" i="3"/>
  <c r="I14" i="3"/>
  <c r="I12" i="3"/>
  <c r="I10" i="3"/>
  <c r="F26" i="3"/>
  <c r="F24" i="3"/>
  <c r="F22" i="3"/>
  <c r="F20" i="3"/>
  <c r="F18" i="3"/>
  <c r="F16" i="3"/>
  <c r="F14" i="3"/>
  <c r="F12" i="3"/>
  <c r="F10" i="3"/>
  <c r="I8" i="3"/>
  <c r="F8" i="3"/>
  <c r="F18" i="2"/>
  <c r="F23" i="2"/>
  <c r="F28" i="2"/>
  <c r="F33" i="2"/>
  <c r="I33" i="2"/>
  <c r="I28" i="2"/>
  <c r="I23" i="2"/>
  <c r="I18" i="2"/>
  <c r="I13" i="2"/>
  <c r="I8" i="2"/>
  <c r="F8" i="2"/>
  <c r="G7" i="5"/>
  <c r="B7" i="5"/>
  <c r="B16" i="5" s="1"/>
  <c r="E5" i="4"/>
  <c r="A5" i="4"/>
  <c r="A3" i="4"/>
  <c r="H31" i="3"/>
  <c r="G31" i="3"/>
  <c r="A10" i="3"/>
  <c r="A12" i="3" s="1"/>
  <c r="A14" i="3" s="1"/>
  <c r="A16" i="3" s="1"/>
  <c r="A18" i="3" s="1"/>
  <c r="A20" i="3" s="1"/>
  <c r="A22" i="3" s="1"/>
  <c r="A24" i="3" s="1"/>
  <c r="A26" i="3" s="1"/>
  <c r="K1" i="3"/>
  <c r="C1" i="3"/>
  <c r="H38" i="2"/>
  <c r="G38" i="2"/>
  <c r="A13" i="2"/>
  <c r="A18" i="2" s="1"/>
  <c r="A23" i="2" s="1"/>
  <c r="A28" i="2" s="1"/>
  <c r="A33" i="2" s="1"/>
  <c r="K1" i="2"/>
  <c r="C1" i="2"/>
  <c r="M18" i="1"/>
  <c r="Q18" i="3" s="1"/>
  <c r="L18" i="1"/>
  <c r="P18" i="3" s="1"/>
  <c r="M17" i="1"/>
  <c r="Q17" i="2" s="1"/>
  <c r="L17" i="1"/>
  <c r="P17" i="2" s="1"/>
  <c r="M16" i="1"/>
  <c r="Q16" i="2" s="1"/>
  <c r="L16" i="1"/>
  <c r="P16" i="3" s="1"/>
  <c r="M15" i="1"/>
  <c r="Q15" i="3" s="1"/>
  <c r="L15" i="1"/>
  <c r="P15" i="3" s="1"/>
  <c r="M14" i="1"/>
  <c r="Q14" i="3" s="1"/>
  <c r="L14" i="1"/>
  <c r="P14" i="3" s="1"/>
  <c r="M13" i="1"/>
  <c r="Q13" i="2" s="1"/>
  <c r="L13" i="1"/>
  <c r="P13" i="3" s="1"/>
  <c r="M12" i="1"/>
  <c r="Q12" i="2" s="1"/>
  <c r="L12" i="1"/>
  <c r="P12" i="3" s="1"/>
  <c r="M11" i="1"/>
  <c r="Q11" i="3" s="1"/>
  <c r="L11" i="1"/>
  <c r="P11" i="3" s="1"/>
  <c r="M10" i="1"/>
  <c r="Q10" i="2" s="1"/>
  <c r="L10" i="1"/>
  <c r="P10" i="2" s="1"/>
  <c r="M9" i="1"/>
  <c r="Q9" i="2" s="1"/>
  <c r="L9" i="1"/>
  <c r="P9" i="3" s="1"/>
  <c r="M8" i="1"/>
  <c r="Q8" i="3" s="1"/>
  <c r="L8" i="1"/>
  <c r="P8" i="3" s="1"/>
  <c r="M7" i="1"/>
  <c r="Q7" i="3" s="1"/>
  <c r="L7" i="1"/>
  <c r="P7" i="2" s="1"/>
  <c r="G32" i="5" l="1"/>
  <c r="G5" i="5"/>
  <c r="B32" i="5"/>
  <c r="B5" i="5"/>
  <c r="E36" i="2"/>
  <c r="I29" i="3"/>
  <c r="E29" i="3"/>
  <c r="P11" i="2"/>
  <c r="Q10" i="3"/>
  <c r="Q18" i="2"/>
  <c r="Q14" i="2"/>
  <c r="Q12" i="3"/>
  <c r="Q9" i="3"/>
  <c r="P18" i="2"/>
  <c r="P15" i="2"/>
  <c r="P14" i="2"/>
  <c r="P10" i="3"/>
  <c r="P7" i="3"/>
  <c r="Q7" i="2"/>
  <c r="Q11" i="2"/>
  <c r="P8" i="2"/>
  <c r="P12" i="2"/>
  <c r="Q15" i="2"/>
  <c r="Q13" i="3"/>
  <c r="Q16" i="3"/>
  <c r="Q8" i="2"/>
  <c r="P16" i="2"/>
  <c r="P17" i="3"/>
  <c r="P9" i="2"/>
  <c r="Q17" i="3"/>
  <c r="P13" i="2"/>
  <c r="G16" i="5"/>
  <c r="E7" i="4" l="1"/>
  <c r="A7" i="4"/>
</calcChain>
</file>

<file path=xl/sharedStrings.xml><?xml version="1.0" encoding="utf-8"?>
<sst xmlns="http://schemas.openxmlformats.org/spreadsheetml/2006/main" count="178" uniqueCount="120">
  <si>
    <t>Composition des équipes</t>
  </si>
  <si>
    <t>Ryder Kids 2026 - 1/2 Finales</t>
  </si>
  <si>
    <t>CD83</t>
  </si>
  <si>
    <t>CD06</t>
  </si>
  <si>
    <t>CD04-05-84</t>
  </si>
  <si>
    <t>Nom</t>
  </si>
  <si>
    <t>Prénom</t>
  </si>
  <si>
    <t>index</t>
  </si>
  <si>
    <t>Catégorie</t>
  </si>
  <si>
    <t>U11</t>
  </si>
  <si>
    <t>U12</t>
  </si>
  <si>
    <t>CD13</t>
  </si>
  <si>
    <t>U10</t>
  </si>
  <si>
    <t>Jules</t>
  </si>
  <si>
    <t>Intervalles</t>
  </si>
  <si>
    <t>GREENSOME - Matin</t>
  </si>
  <si>
    <t xml:space="preserve">Intervalle: </t>
  </si>
  <si>
    <t>Joueurs</t>
  </si>
  <si>
    <t>Points</t>
  </si>
  <si>
    <t>Score</t>
  </si>
  <si>
    <t>TOTAL POINTS</t>
  </si>
  <si>
    <t xml:space="preserve">Intervalle </t>
  </si>
  <si>
    <t>SIMPLE - Après-midi</t>
  </si>
  <si>
    <t>https://www.facebook.com/share/1Epdr7bjC2/</t>
  </si>
  <si>
    <t>RYDER</t>
  </si>
  <si>
    <t>KIDS</t>
  </si>
  <si>
    <t>VS</t>
  </si>
  <si>
    <t>Doubles</t>
  </si>
  <si>
    <t>G1</t>
  </si>
  <si>
    <t>G2</t>
  </si>
  <si>
    <t>G3</t>
  </si>
  <si>
    <t>G4</t>
  </si>
  <si>
    <t>G5</t>
  </si>
  <si>
    <t>TOTAL DOUBLES</t>
  </si>
  <si>
    <t>SIMPLES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</si>
  <si>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</si>
  <si>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</si>
  <si>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</si>
  <si>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</si>
  <si>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</si>
  <si>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</si>
  <si>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</si>
  <si>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</si>
  <si>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</si>
  <si>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</si>
  <si>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TOTAL SIMPLES</t>
  </si>
  <si>
    <t>TOTAL</t>
  </si>
  <si>
    <t>LILLAMAND</t>
  </si>
  <si>
    <t>César</t>
  </si>
  <si>
    <t>DILLINGER</t>
  </si>
  <si>
    <t>Victor</t>
  </si>
  <si>
    <t>Aurelien</t>
  </si>
  <si>
    <t>HENNION</t>
  </si>
  <si>
    <t>BONFANTI</t>
  </si>
  <si>
    <t>Madeleine</t>
  </si>
  <si>
    <t>LEVEBVRE</t>
  </si>
  <si>
    <t>Rafael</t>
  </si>
  <si>
    <t>DIAGNE</t>
  </si>
  <si>
    <t>Limamou Laye</t>
  </si>
  <si>
    <t>DEVIN</t>
  </si>
  <si>
    <t>LANDEAU</t>
  </si>
  <si>
    <t>Elisa</t>
  </si>
  <si>
    <t>MARCUZ</t>
  </si>
  <si>
    <t>Antoine</t>
  </si>
  <si>
    <t>TOSATTO</t>
  </si>
  <si>
    <t>Kalista</t>
  </si>
  <si>
    <t>BAUER</t>
  </si>
  <si>
    <t>Clemence</t>
  </si>
  <si>
    <t>LOCK BERRUT</t>
  </si>
  <si>
    <t>MELONI</t>
  </si>
  <si>
    <t>BECU METAILLER</t>
  </si>
  <si>
    <t>Zachary</t>
  </si>
  <si>
    <t>TAYLOR</t>
  </si>
  <si>
    <t>Anna</t>
  </si>
  <si>
    <t>STEWART</t>
  </si>
  <si>
    <t>Orla</t>
  </si>
  <si>
    <t>BILLY</t>
  </si>
  <si>
    <t>Tao</t>
  </si>
  <si>
    <t>VALENTIN</t>
  </si>
  <si>
    <t>Tomas</t>
  </si>
  <si>
    <t>SPERLING</t>
  </si>
  <si>
    <t>Swann</t>
  </si>
  <si>
    <t>AGOSTINI</t>
  </si>
  <si>
    <t>Estelle</t>
  </si>
  <si>
    <t>DEMURU</t>
  </si>
  <si>
    <t>Leo</t>
  </si>
  <si>
    <t>Matéo</t>
  </si>
  <si>
    <t>HUREL</t>
  </si>
  <si>
    <t>Solan</t>
  </si>
  <si>
    <t>1/2 finale</t>
  </si>
  <si>
    <t>FINALE</t>
  </si>
  <si>
    <r>
      <t xml:space="preserve">Le vainqueur du match </t>
    </r>
    <r>
      <rPr>
        <u/>
        <sz val="10"/>
        <color theme="1"/>
        <rFont val="Calibri"/>
        <family val="2"/>
        <scheme val="minor"/>
      </rPr>
      <t>CD06 vs CD83 jouera la finale</t>
    </r>
  </si>
  <si>
    <r>
      <t xml:space="preserve">Le vainqueur du match  </t>
    </r>
    <r>
      <rPr>
        <u/>
        <sz val="10"/>
        <color theme="1"/>
        <rFont val="Calibri"/>
        <family val="2"/>
        <scheme val="minor"/>
      </rPr>
      <t>CD13 vs CDG04-05-84 jouera la finale</t>
    </r>
  </si>
  <si>
    <t xml:space="preserve">               FINALE - Le mercredi 1er JUILLET GOLF DE FREGALON (83)</t>
  </si>
  <si>
    <t>TOSATTO Kalista(44,9) - U11</t>
  </si>
  <si>
    <t>BONFANTI Madeleine(26,8) - U11</t>
  </si>
  <si>
    <t>LILLAMAND César(15,5) - U10</t>
  </si>
  <si>
    <t>BAUER Clemence(45,3) - U10</t>
  </si>
  <si>
    <t>DIAGNE Limamou Laye(32) - U10</t>
  </si>
  <si>
    <t>DILLINGER Aurelien(23,2) - U11</t>
  </si>
  <si>
    <t>MARCUZ Antoine(43,1) - U10</t>
  </si>
  <si>
    <t>HENNION Jules(24,6) - U10</t>
  </si>
  <si>
    <t>LEVEBVRE Rafael(29,4) - U11</t>
  </si>
  <si>
    <t>DILLINGER Victor(23,1) - U11</t>
  </si>
  <si>
    <t>STEWART Orla(49,1) - U10</t>
  </si>
  <si>
    <t>LOCK BERRUT Jules(24,4) - U11</t>
  </si>
  <si>
    <t>HUREL Solan(25,4) - U11</t>
  </si>
  <si>
    <t>MELONI Matéo(33) - U11</t>
  </si>
  <si>
    <t>TAYLOR Anna(37,6) - U10</t>
  </si>
  <si>
    <t>SPERLING Swann(35) - U11</t>
  </si>
  <si>
    <t>AGOSTINI Estelle(44,2) - U11</t>
  </si>
  <si>
    <t>BECU METAILLER Zachary(34,3) - U10</t>
  </si>
  <si>
    <t>BILLY Tao(49,6) - U10</t>
  </si>
  <si>
    <t>VALENTIN Tomas(32) - U10</t>
  </si>
  <si>
    <t>DEMURU Leo(46,7) - U10</t>
  </si>
  <si>
    <t>LANDEAU Elisa(34) - U11</t>
  </si>
  <si>
    <t>DEVIN Jules(33,3) - U11</t>
  </si>
  <si>
    <t>CHAMPAGNE</t>
  </si>
  <si>
    <t>Aubin</t>
  </si>
  <si>
    <t>CHAMPAGNE Aubin(37,6) - 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</si>
</sst>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>
    <font>
      <sz val="12"/>
      <color theme="1"/>
      <name val="Calibri"/>
      <scheme val="minor"/>
    </font>
    <font>
      <sz val="18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sz val="22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b/>
      <i/>
      <u/>
      <sz val="14"/>
      <color theme="1"/>
      <name val="Calibri"/>
      <family val="2"/>
    </font>
    <font>
      <i/>
      <sz val="10"/>
      <color theme="1"/>
      <name val="Calibri"/>
      <family val="2"/>
    </font>
    <font>
      <sz val="10"/>
      <color theme="0"/>
      <name val="Calibri"/>
      <family val="2"/>
    </font>
    <font>
      <i/>
      <sz val="14"/>
      <color theme="1"/>
      <name val="Calibri"/>
      <family val="2"/>
    </font>
    <font>
      <sz val="12"/>
      <color theme="0"/>
      <name val="Calibri"/>
      <family val="2"/>
    </font>
    <font>
      <sz val="14"/>
      <color theme="1"/>
      <name val="Calibri"/>
      <family val="2"/>
    </font>
    <font>
      <b/>
      <sz val="10"/>
      <color theme="0"/>
      <name val="Calibri"/>
      <family val="2"/>
    </font>
    <font>
      <b/>
      <u/>
      <sz val="10"/>
      <color theme="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22"/>
      <color rgb="FF0070C0"/>
      <name val="Libre Baskerville"/>
    </font>
    <font>
      <sz val="12"/>
      <color rgb="FF0070C0"/>
      <name val="Andalus"/>
    </font>
    <font>
      <b/>
      <sz val="16"/>
      <color rgb="FF0070C0"/>
      <name val="Libre Baskerville"/>
    </font>
    <font>
      <b/>
      <i/>
      <sz val="20"/>
      <color rgb="FF0070C0"/>
      <name val="Libre Baskerville"/>
    </font>
    <font>
      <sz val="20"/>
      <color theme="1"/>
      <name val="Calibri"/>
      <family val="2"/>
    </font>
    <font>
      <sz val="20"/>
      <color rgb="FF0070C0"/>
      <name val="Libre Baskerville"/>
    </font>
    <font>
      <sz val="26"/>
      <color rgb="FF0070C0"/>
      <name val="Libre Baskerville"/>
    </font>
    <font>
      <sz val="14"/>
      <color rgb="FF0070C0"/>
      <name val="Libre Baskerville"/>
    </font>
    <font>
      <sz val="72"/>
      <color rgb="FF00B0F0"/>
      <name val="Algerian"/>
      <family val="5"/>
    </font>
    <font>
      <sz val="72"/>
      <color rgb="FFFF0000"/>
      <name val="Algerian"/>
      <family val="5"/>
    </font>
    <font>
      <sz val="16"/>
      <color rgb="FF00B0F0"/>
      <name val="Algerian"/>
      <family val="5"/>
    </font>
    <font>
      <sz val="36"/>
      <color theme="1"/>
      <name val="Algerian"/>
      <family val="5"/>
    </font>
    <font>
      <sz val="36"/>
      <color rgb="FFFF0000"/>
      <name val="Algerian"/>
      <family val="5"/>
    </font>
    <font>
      <sz val="36"/>
      <color rgb="FF00B0F0"/>
      <name val="Algerian"/>
      <family val="5"/>
    </font>
    <font>
      <b/>
      <i/>
      <sz val="12"/>
      <color theme="1"/>
      <name val="Cambria"/>
      <family val="1"/>
    </font>
    <font>
      <sz val="26"/>
      <color theme="1"/>
      <name val="Algerian"/>
      <family val="5"/>
    </font>
    <font>
      <sz val="48"/>
      <color rgb="FF00B0F0"/>
      <name val="Algerian"/>
      <family val="5"/>
    </font>
    <font>
      <sz val="48"/>
      <color rgb="FFFF0000"/>
      <name val="Algerian"/>
      <family val="5"/>
    </font>
    <font>
      <sz val="14"/>
      <color theme="0"/>
      <name val="Calibri"/>
      <family val="2"/>
    </font>
    <font>
      <sz val="16"/>
      <color rgb="FFFF0000"/>
      <name val="Algerian"/>
      <family val="5"/>
    </font>
    <font>
      <sz val="16"/>
      <name val="Calibri"/>
      <family val="2"/>
    </font>
    <font>
      <sz val="18"/>
      <name val="Algerian"/>
      <family val="5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7" xfId="0" applyFont="1" applyBorder="1"/>
    <xf numFmtId="0" fontId="3" fillId="3" borderId="7" xfId="0" applyFont="1" applyFill="1" applyBorder="1"/>
    <xf numFmtId="0" fontId="3" fillId="4" borderId="7" xfId="0" applyFont="1" applyFill="1" applyBorder="1"/>
    <xf numFmtId="0" fontId="4" fillId="4" borderId="7" xfId="0" applyFont="1" applyFill="1" applyBorder="1"/>
    <xf numFmtId="0" fontId="5" fillId="0" borderId="0" xfId="0" applyFont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8" fillId="2" borderId="11" xfId="0" applyFont="1" applyFill="1" applyBorder="1"/>
    <xf numFmtId="0" fontId="3" fillId="2" borderId="11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20" fontId="6" fillId="2" borderId="7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2" fillId="2" borderId="11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5" fillId="2" borderId="11" xfId="0" applyFont="1" applyFill="1" applyBorder="1"/>
    <xf numFmtId="20" fontId="6" fillId="2" borderId="1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18" fillId="5" borderId="11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49" fontId="19" fillId="5" borderId="11" xfId="0" applyNumberFormat="1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5" fillId="5" borderId="11" xfId="0" applyFont="1" applyFill="1" applyBorder="1"/>
    <xf numFmtId="1" fontId="3" fillId="2" borderId="11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3" fillId="2" borderId="0" xfId="0" applyFont="1" applyFill="1"/>
    <xf numFmtId="0" fontId="21" fillId="2" borderId="11" xfId="0" applyFont="1" applyFill="1" applyBorder="1"/>
    <xf numFmtId="0" fontId="23" fillId="2" borderId="11" xfId="0" applyFont="1" applyFill="1" applyBorder="1" applyAlignment="1">
      <alignment horizontal="center"/>
    </xf>
    <xf numFmtId="0" fontId="24" fillId="2" borderId="11" xfId="0" applyFont="1" applyFill="1" applyBorder="1"/>
    <xf numFmtId="0" fontId="25" fillId="2" borderId="11" xfId="0" applyFont="1" applyFill="1" applyBorder="1" applyAlignment="1">
      <alignment horizontal="center"/>
    </xf>
    <xf numFmtId="0" fontId="23" fillId="2" borderId="11" xfId="0" applyFont="1" applyFill="1" applyBorder="1"/>
    <xf numFmtId="0" fontId="26" fillId="2" borderId="11" xfId="0" applyFont="1" applyFill="1" applyBorder="1"/>
    <xf numFmtId="164" fontId="21" fillId="2" borderId="25" xfId="0" applyNumberFormat="1" applyFont="1" applyFill="1" applyBorder="1" applyAlignment="1">
      <alignment vertical="center" wrapText="1"/>
    </xf>
    <xf numFmtId="164" fontId="21" fillId="2" borderId="11" xfId="0" applyNumberFormat="1" applyFont="1" applyFill="1" applyBorder="1" applyAlignment="1">
      <alignment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 vertical="center"/>
    </xf>
    <xf numFmtId="49" fontId="38" fillId="2" borderId="11" xfId="0" applyNumberFormat="1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0" xfId="0"/>
    <xf numFmtId="0" fontId="2" fillId="0" borderId="38" xfId="0" applyFont="1" applyBorder="1"/>
    <xf numFmtId="0" fontId="2" fillId="0" borderId="39" xfId="0" applyFont="1" applyBorder="1"/>
    <xf numFmtId="0" fontId="41" fillId="0" borderId="39" xfId="0" applyFont="1" applyBorder="1"/>
    <xf numFmtId="0" fontId="2" fillId="0" borderId="40" xfId="0" applyFont="1" applyBorder="1"/>
    <xf numFmtId="0" fontId="0" fillId="0" borderId="40" xfId="0" applyBorder="1"/>
    <xf numFmtId="0" fontId="0" fillId="0" borderId="39" xfId="0" applyBorder="1"/>
    <xf numFmtId="0" fontId="0" fillId="0" borderId="36" xfId="0" applyBorder="1"/>
    <xf numFmtId="0" fontId="0" fillId="0" borderId="37" xfId="0" applyBorder="1"/>
    <xf numFmtId="0" fontId="5" fillId="0" borderId="34" xfId="0" applyFont="1" applyBorder="1"/>
    <xf numFmtId="0" fontId="0" fillId="0" borderId="35" xfId="0" applyBorder="1"/>
    <xf numFmtId="0" fontId="42" fillId="0" borderId="39" xfId="0" applyFont="1" applyBorder="1"/>
    <xf numFmtId="0" fontId="42" fillId="0" borderId="38" xfId="0" applyFont="1" applyBorder="1"/>
    <xf numFmtId="0" fontId="43" fillId="0" borderId="39" xfId="0" applyFont="1" applyBorder="1"/>
    <xf numFmtId="0" fontId="5" fillId="0" borderId="38" xfId="0" applyFont="1" applyBorder="1"/>
    <xf numFmtId="0" fontId="1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15" fillId="5" borderId="11" xfId="0" applyFont="1" applyFill="1" applyBorder="1" applyAlignment="1">
      <alignment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3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3" fillId="4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8" fillId="2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11" fillId="2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1" fontId="2" fillId="0" borderId="4" xfId="0" applyNumberFormat="1" applyFont="1" applyBorder="1"/>
    <xf numFmtId="1" fontId="2" fillId="0" borderId="6" xfId="0" applyNumberFormat="1" applyFont="1" applyBorder="1"/>
    <xf numFmtId="49" fontId="9" fillId="0" borderId="1" xfId="0" applyNumberFormat="1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/>
    </xf>
    <xf numFmtId="0" fontId="2" fillId="0" borderId="23" xfId="0" applyFont="1" applyBorder="1"/>
    <xf numFmtId="0" fontId="22" fillId="2" borderId="18" xfId="0" applyFont="1" applyFill="1" applyBorder="1" applyAlignment="1">
      <alignment horizontal="center" vertical="top" wrapText="1"/>
    </xf>
    <xf numFmtId="164" fontId="21" fillId="2" borderId="24" xfId="0" applyNumberFormat="1" applyFont="1" applyFill="1" applyBorder="1" applyAlignment="1">
      <alignment horizontal="center" vertical="center" wrapText="1"/>
    </xf>
    <xf numFmtId="0" fontId="2" fillId="0" borderId="26" xfId="0" applyFont="1" applyBorder="1"/>
    <xf numFmtId="0" fontId="27" fillId="2" borderId="24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29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0" xfId="0"/>
    <xf numFmtId="0" fontId="30" fillId="0" borderId="27" xfId="0" applyFont="1" applyBorder="1" applyAlignment="1">
      <alignment horizontal="center" vertical="center" wrapText="1"/>
    </xf>
    <xf numFmtId="0" fontId="0" fillId="0" borderId="23" xfId="0" applyBorder="1"/>
    <xf numFmtId="0" fontId="0" fillId="0" borderId="32" xfId="0" applyBorder="1"/>
    <xf numFmtId="0" fontId="2" fillId="0" borderId="30" xfId="0" applyFont="1" applyBorder="1"/>
    <xf numFmtId="0" fontId="31" fillId="0" borderId="23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40" fillId="0" borderId="23" xfId="0" applyFont="1" applyBorder="1"/>
    <xf numFmtId="0" fontId="40" fillId="0" borderId="28" xfId="0" applyFont="1" applyBorder="1"/>
    <xf numFmtId="0" fontId="40" fillId="0" borderId="31" xfId="0" applyFont="1" applyBorder="1"/>
    <xf numFmtId="0" fontId="40" fillId="0" borderId="5" xfId="0" applyFont="1" applyBorder="1"/>
    <xf numFmtId="0" fontId="40" fillId="0" borderId="6" xfId="0" applyFont="1" applyBorder="1"/>
    <xf numFmtId="0" fontId="32" fillId="0" borderId="2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6</xdr:row>
      <xdr:rowOff>38100</xdr:rowOff>
    </xdr:from>
    <xdr:ext cx="1466850" cy="3810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61950" y="1371600"/>
          <a:ext cx="1466850" cy="38100"/>
          <a:chOff x="4612575" y="3780000"/>
          <a:chExt cx="1466850" cy="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6</xdr:row>
      <xdr:rowOff>57150</xdr:rowOff>
    </xdr:from>
    <xdr:ext cx="38100" cy="133350"/>
    <xdr:grpSp>
      <xdr:nvGrpSpPr>
        <xdr:cNvPr id="4" name="Shape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42900" y="1390650"/>
          <a:ext cx="38100" cy="133350"/>
          <a:chOff x="5346000" y="3713325"/>
          <a:chExt cx="0" cy="133350"/>
        </a:xfrm>
      </xdr:grpSpPr>
      <xdr:cxnSp macro="">
        <xdr:nvCxnSpPr>
          <xdr:cNvPr id="5" name="Shape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11</xdr:row>
      <xdr:rowOff>38100</xdr:rowOff>
    </xdr:from>
    <xdr:ext cx="1466850" cy="38100"/>
    <xdr:grpSp>
      <xdr:nvGrpSpPr>
        <xdr:cNvPr id="6" name="Shape 2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61950" y="2524125"/>
          <a:ext cx="1466850" cy="38100"/>
          <a:chOff x="4612575" y="3780000"/>
          <a:chExt cx="1466850" cy="0"/>
        </a:xfrm>
      </xdr:grpSpPr>
      <xdr:cxnSp macro="">
        <xdr:nvCxnSpPr>
          <xdr:cNvPr id="7" name="Shape 3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11</xdr:row>
      <xdr:rowOff>57150</xdr:rowOff>
    </xdr:from>
    <xdr:ext cx="38100" cy="133350"/>
    <xdr:grpSp>
      <xdr:nvGrpSpPr>
        <xdr:cNvPr id="8" name="Shape 2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342900" y="2543175"/>
          <a:ext cx="38100" cy="133350"/>
          <a:chOff x="5346000" y="3713325"/>
          <a:chExt cx="0" cy="133350"/>
        </a:xfrm>
      </xdr:grpSpPr>
      <xdr:cxnSp macro="">
        <xdr:nvCxnSpPr>
          <xdr:cNvPr id="9" name="Shape 4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16</xdr:row>
      <xdr:rowOff>0</xdr:rowOff>
    </xdr:from>
    <xdr:ext cx="38100" cy="0"/>
    <xdr:grpSp>
      <xdr:nvGrpSpPr>
        <xdr:cNvPr id="10" name="Shape 2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42900" y="3676650"/>
          <a:ext cx="38100" cy="0"/>
          <a:chOff x="342900" y="3619500"/>
          <a:chExt cx="38100" cy="0"/>
        </a:xfrm>
      </xdr:grpSpPr>
      <xdr:cxnSp macro="">
        <xdr:nvCxnSpPr>
          <xdr:cNvPr id="11" name="Shape 5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16</xdr:row>
      <xdr:rowOff>0</xdr:rowOff>
    </xdr:from>
    <xdr:ext cx="38100" cy="0"/>
    <xdr:grpSp>
      <xdr:nvGrpSpPr>
        <xdr:cNvPr id="12" name="Shape 2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33375" y="3676650"/>
          <a:ext cx="38100" cy="0"/>
          <a:chOff x="333375" y="3619500"/>
          <a:chExt cx="38100" cy="0"/>
        </a:xfrm>
      </xdr:grpSpPr>
      <xdr:cxnSp macro="">
        <xdr:nvCxnSpPr>
          <xdr:cNvPr id="13" name="Shape 5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13</xdr:row>
      <xdr:rowOff>57150</xdr:rowOff>
    </xdr:from>
    <xdr:ext cx="1466850" cy="38100"/>
    <xdr:grpSp>
      <xdr:nvGrpSpPr>
        <xdr:cNvPr id="14" name="Shape 2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361950" y="3019425"/>
          <a:ext cx="1466850" cy="38100"/>
          <a:chOff x="4612575" y="3780000"/>
          <a:chExt cx="1466850" cy="0"/>
        </a:xfrm>
      </xdr:grpSpPr>
      <xdr:cxnSp macro="">
        <xdr:nvCxnSpPr>
          <xdr:cNvPr id="15" name="Shape 3">
            <a:extLst>
              <a:ext uri="{FF2B5EF4-FFF2-40B4-BE49-F238E27FC236}">
                <a16:creationId xmlns="" xmlns:a16="http://schemas.microsoft.com/office/drawing/2014/main" id="{00000000-0008-0000-0100-00000F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13</xdr:row>
      <xdr:rowOff>0</xdr:rowOff>
    </xdr:from>
    <xdr:ext cx="38100" cy="76200"/>
    <xdr:grpSp>
      <xdr:nvGrpSpPr>
        <xdr:cNvPr id="16" name="Shape 2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333375" y="2962275"/>
          <a:ext cx="38100" cy="76200"/>
          <a:chOff x="5346000" y="3741900"/>
          <a:chExt cx="0" cy="76200"/>
        </a:xfrm>
      </xdr:grpSpPr>
      <xdr:cxnSp macro="">
        <xdr:nvCxnSpPr>
          <xdr:cNvPr id="17" name="Shape 6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8</xdr:row>
      <xdr:rowOff>57150</xdr:rowOff>
    </xdr:from>
    <xdr:ext cx="1466850" cy="38100"/>
    <xdr:grpSp>
      <xdr:nvGrpSpPr>
        <xdr:cNvPr id="18" name="Shape 2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361950" y="1828800"/>
          <a:ext cx="1466850" cy="38100"/>
          <a:chOff x="4612575" y="3780000"/>
          <a:chExt cx="1466850" cy="0"/>
        </a:xfrm>
      </xdr:grpSpPr>
      <xdr:cxnSp macro="">
        <xdr:nvCxnSpPr>
          <xdr:cNvPr id="19" name="Shape 3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8</xdr:row>
      <xdr:rowOff>0</xdr:rowOff>
    </xdr:from>
    <xdr:ext cx="38100" cy="76200"/>
    <xdr:grpSp>
      <xdr:nvGrpSpPr>
        <xdr:cNvPr id="20" name="Shape 2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333375" y="1771650"/>
          <a:ext cx="38100" cy="76200"/>
          <a:chOff x="5346000" y="3741900"/>
          <a:chExt cx="0" cy="76200"/>
        </a:xfrm>
      </xdr:grpSpPr>
      <xdr:cxnSp macro="">
        <xdr:nvCxnSpPr>
          <xdr:cNvPr id="21" name="Shape 6">
            <a:extLst>
              <a:ext uri="{FF2B5EF4-FFF2-40B4-BE49-F238E27FC236}">
                <a16:creationId xmlns=""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6</xdr:row>
      <xdr:rowOff>38100</xdr:rowOff>
    </xdr:from>
    <xdr:ext cx="1190625" cy="38100"/>
    <xdr:grpSp>
      <xdr:nvGrpSpPr>
        <xdr:cNvPr id="22" name="Shape 2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3724275" y="1371600"/>
          <a:ext cx="1190625" cy="38100"/>
          <a:chOff x="4750688" y="3780000"/>
          <a:chExt cx="1190625" cy="0"/>
        </a:xfrm>
      </xdr:grpSpPr>
      <xdr:cxnSp macro="">
        <xdr:nvCxnSpPr>
          <xdr:cNvPr id="23" name="Shape 7">
            <a:extLst>
              <a:ext uri="{FF2B5EF4-FFF2-40B4-BE49-F238E27FC236}">
                <a16:creationId xmlns="" xmlns:a16="http://schemas.microsoft.com/office/drawing/2014/main" id="{00000000-0008-0000-0100-000017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6</xdr:row>
      <xdr:rowOff>57150</xdr:rowOff>
    </xdr:from>
    <xdr:ext cx="38100" cy="133350"/>
    <xdr:grpSp>
      <xdr:nvGrpSpPr>
        <xdr:cNvPr id="24" name="Shape 2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4800600" y="1390650"/>
          <a:ext cx="38100" cy="133350"/>
          <a:chOff x="5346000" y="3713325"/>
          <a:chExt cx="0" cy="133350"/>
        </a:xfrm>
      </xdr:grpSpPr>
      <xdr:cxnSp macro="">
        <xdr:nvCxnSpPr>
          <xdr:cNvPr id="25" name="Shape 4">
            <a:extLst>
              <a:ext uri="{FF2B5EF4-FFF2-40B4-BE49-F238E27FC236}">
                <a16:creationId xmlns="" xmlns:a16="http://schemas.microsoft.com/office/drawing/2014/main" id="{00000000-0008-0000-0100-000019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11</xdr:row>
      <xdr:rowOff>38100</xdr:rowOff>
    </xdr:from>
    <xdr:ext cx="1190625" cy="38100"/>
    <xdr:grpSp>
      <xdr:nvGrpSpPr>
        <xdr:cNvPr id="26" name="Shape 2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3724275" y="2524125"/>
          <a:ext cx="1190625" cy="38100"/>
          <a:chOff x="4750688" y="3780000"/>
          <a:chExt cx="1190625" cy="0"/>
        </a:xfrm>
      </xdr:grpSpPr>
      <xdr:cxnSp macro="">
        <xdr:nvCxnSpPr>
          <xdr:cNvPr id="27" name="Shape 7">
            <a:extLst>
              <a:ext uri="{FF2B5EF4-FFF2-40B4-BE49-F238E27FC236}">
                <a16:creationId xmlns="" xmlns:a16="http://schemas.microsoft.com/office/drawing/2014/main" id="{00000000-0008-0000-0100-00001B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11</xdr:row>
      <xdr:rowOff>57150</xdr:rowOff>
    </xdr:from>
    <xdr:ext cx="38100" cy="133350"/>
    <xdr:grpSp>
      <xdr:nvGrpSpPr>
        <xdr:cNvPr id="28" name="Shape 2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4800600" y="2543175"/>
          <a:ext cx="38100" cy="133350"/>
          <a:chOff x="5346000" y="3713325"/>
          <a:chExt cx="0" cy="133350"/>
        </a:xfrm>
      </xdr:grpSpPr>
      <xdr:cxnSp macro="">
        <xdr:nvCxnSpPr>
          <xdr:cNvPr id="29" name="Shape 4">
            <a:extLst>
              <a:ext uri="{FF2B5EF4-FFF2-40B4-BE49-F238E27FC236}">
                <a16:creationId xmlns="" xmlns:a16="http://schemas.microsoft.com/office/drawing/2014/main" id="{00000000-0008-0000-0100-00001D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16</xdr:row>
      <xdr:rowOff>0</xdr:rowOff>
    </xdr:from>
    <xdr:ext cx="38100" cy="0"/>
    <xdr:grpSp>
      <xdr:nvGrpSpPr>
        <xdr:cNvPr id="30" name="Shape 2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4800600" y="3676650"/>
          <a:ext cx="38100" cy="0"/>
          <a:chOff x="4783455" y="3619500"/>
          <a:chExt cx="38100" cy="0"/>
        </a:xfrm>
      </xdr:grpSpPr>
      <xdr:cxnSp macro="">
        <xdr:nvCxnSpPr>
          <xdr:cNvPr id="31" name="Shape 5">
            <a:extLst>
              <a:ext uri="{FF2B5EF4-FFF2-40B4-BE49-F238E27FC236}">
                <a16:creationId xmlns="" xmlns:a16="http://schemas.microsoft.com/office/drawing/2014/main" id="{00000000-0008-0000-0100-00001F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16</xdr:row>
      <xdr:rowOff>0</xdr:rowOff>
    </xdr:from>
    <xdr:ext cx="38100" cy="0"/>
    <xdr:grpSp>
      <xdr:nvGrpSpPr>
        <xdr:cNvPr id="32" name="Shape 2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4800600" y="3676650"/>
          <a:ext cx="38100" cy="0"/>
          <a:chOff x="4783455" y="3619500"/>
          <a:chExt cx="38100" cy="0"/>
        </a:xfrm>
      </xdr:grpSpPr>
      <xdr:cxnSp macro="">
        <xdr:nvCxnSpPr>
          <xdr:cNvPr id="33" name="Shape 5">
            <a:extLst>
              <a:ext uri="{FF2B5EF4-FFF2-40B4-BE49-F238E27FC236}">
                <a16:creationId xmlns="" xmlns:a16="http://schemas.microsoft.com/office/drawing/2014/main" id="{00000000-0008-0000-0100-000021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13</xdr:row>
      <xdr:rowOff>38100</xdr:rowOff>
    </xdr:from>
    <xdr:ext cx="1190625" cy="38100"/>
    <xdr:grpSp>
      <xdr:nvGrpSpPr>
        <xdr:cNvPr id="34" name="Shape 2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3724275" y="3000375"/>
          <a:ext cx="1190625" cy="38100"/>
          <a:chOff x="4750688" y="3780000"/>
          <a:chExt cx="1190625" cy="0"/>
        </a:xfrm>
      </xdr:grpSpPr>
      <xdr:cxnSp macro="">
        <xdr:nvCxnSpPr>
          <xdr:cNvPr id="35" name="Shape 7">
            <a:extLst>
              <a:ext uri="{FF2B5EF4-FFF2-40B4-BE49-F238E27FC236}">
                <a16:creationId xmlns="" xmlns:a16="http://schemas.microsoft.com/office/drawing/2014/main" id="{00000000-0008-0000-0100-000023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13</xdr:row>
      <xdr:rowOff>0</xdr:rowOff>
    </xdr:from>
    <xdr:ext cx="38100" cy="57150"/>
    <xdr:grpSp>
      <xdr:nvGrpSpPr>
        <xdr:cNvPr id="36" name="Shape 2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4800600" y="2962275"/>
          <a:ext cx="38100" cy="57150"/>
          <a:chOff x="5346000" y="3751425"/>
          <a:chExt cx="0" cy="57150"/>
        </a:xfrm>
      </xdr:grpSpPr>
      <xdr:cxnSp macro="">
        <xdr:nvCxnSpPr>
          <xdr:cNvPr id="37" name="Shape 8">
            <a:extLst>
              <a:ext uri="{FF2B5EF4-FFF2-40B4-BE49-F238E27FC236}">
                <a16:creationId xmlns="" xmlns:a16="http://schemas.microsoft.com/office/drawing/2014/main" id="{00000000-0008-0000-0100-000025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8</xdr:row>
      <xdr:rowOff>38100</xdr:rowOff>
    </xdr:from>
    <xdr:ext cx="1190625" cy="38100"/>
    <xdr:grpSp>
      <xdr:nvGrpSpPr>
        <xdr:cNvPr id="38" name="Shape 2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3724275" y="1809750"/>
          <a:ext cx="1190625" cy="38100"/>
          <a:chOff x="4750688" y="3780000"/>
          <a:chExt cx="1190625" cy="0"/>
        </a:xfrm>
      </xdr:grpSpPr>
      <xdr:cxnSp macro="">
        <xdr:nvCxnSpPr>
          <xdr:cNvPr id="39" name="Shape 7">
            <a:extLst>
              <a:ext uri="{FF2B5EF4-FFF2-40B4-BE49-F238E27FC236}">
                <a16:creationId xmlns="" xmlns:a16="http://schemas.microsoft.com/office/drawing/2014/main" id="{00000000-0008-0000-0100-000027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8</xdr:row>
      <xdr:rowOff>0</xdr:rowOff>
    </xdr:from>
    <xdr:ext cx="38100" cy="57150"/>
    <xdr:grpSp>
      <xdr:nvGrpSpPr>
        <xdr:cNvPr id="40" name="Shape 2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4800600" y="1771650"/>
          <a:ext cx="38100" cy="57150"/>
          <a:chOff x="5346000" y="3751425"/>
          <a:chExt cx="0" cy="57150"/>
        </a:xfrm>
      </xdr:grpSpPr>
      <xdr:cxnSp macro="">
        <xdr:nvCxnSpPr>
          <xdr:cNvPr id="41" name="Shape 8">
            <a:extLst>
              <a:ext uri="{FF2B5EF4-FFF2-40B4-BE49-F238E27FC236}">
                <a16:creationId xmlns="" xmlns:a16="http://schemas.microsoft.com/office/drawing/2014/main" id="{00000000-0008-0000-0100-000029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6</xdr:row>
      <xdr:rowOff>57150</xdr:rowOff>
    </xdr:from>
    <xdr:ext cx="38100" cy="133350"/>
    <xdr:grpSp>
      <xdr:nvGrpSpPr>
        <xdr:cNvPr id="42" name="Shape 2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6496050" y="1390650"/>
          <a:ext cx="38100" cy="133350"/>
          <a:chOff x="5346000" y="3713325"/>
          <a:chExt cx="0" cy="133350"/>
        </a:xfrm>
      </xdr:grpSpPr>
      <xdr:cxnSp macro="">
        <xdr:nvCxnSpPr>
          <xdr:cNvPr id="43" name="Shape 4">
            <a:extLst>
              <a:ext uri="{FF2B5EF4-FFF2-40B4-BE49-F238E27FC236}">
                <a16:creationId xmlns="" xmlns:a16="http://schemas.microsoft.com/office/drawing/2014/main" id="{00000000-0008-0000-0100-00002B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6</xdr:row>
      <xdr:rowOff>38100</xdr:rowOff>
    </xdr:from>
    <xdr:ext cx="1552575" cy="38100"/>
    <xdr:grpSp>
      <xdr:nvGrpSpPr>
        <xdr:cNvPr id="44" name="Shape 2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6515100" y="1371600"/>
          <a:ext cx="1552575" cy="38100"/>
          <a:chOff x="4569713" y="3780000"/>
          <a:chExt cx="1552575" cy="0"/>
        </a:xfrm>
      </xdr:grpSpPr>
      <xdr:cxnSp macro="">
        <xdr:nvCxnSpPr>
          <xdr:cNvPr id="45" name="Shape 9">
            <a:extLst>
              <a:ext uri="{FF2B5EF4-FFF2-40B4-BE49-F238E27FC236}">
                <a16:creationId xmlns="" xmlns:a16="http://schemas.microsoft.com/office/drawing/2014/main" id="{00000000-0008-0000-0100-00002D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11</xdr:row>
      <xdr:rowOff>57150</xdr:rowOff>
    </xdr:from>
    <xdr:ext cx="38100" cy="133350"/>
    <xdr:grpSp>
      <xdr:nvGrpSpPr>
        <xdr:cNvPr id="46" name="Shape 2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6496050" y="2543175"/>
          <a:ext cx="38100" cy="133350"/>
          <a:chOff x="5346000" y="3713325"/>
          <a:chExt cx="0" cy="133350"/>
        </a:xfrm>
      </xdr:grpSpPr>
      <xdr:cxnSp macro="">
        <xdr:nvCxnSpPr>
          <xdr:cNvPr id="47" name="Shape 4">
            <a:extLst>
              <a:ext uri="{FF2B5EF4-FFF2-40B4-BE49-F238E27FC236}">
                <a16:creationId xmlns="" xmlns:a16="http://schemas.microsoft.com/office/drawing/2014/main" id="{00000000-0008-0000-0100-00002F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11</xdr:row>
      <xdr:rowOff>38100</xdr:rowOff>
    </xdr:from>
    <xdr:ext cx="1552575" cy="38100"/>
    <xdr:grpSp>
      <xdr:nvGrpSpPr>
        <xdr:cNvPr id="48" name="Shape 2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6515100" y="2524125"/>
          <a:ext cx="1552575" cy="38100"/>
          <a:chOff x="4569713" y="3780000"/>
          <a:chExt cx="1552575" cy="0"/>
        </a:xfrm>
      </xdr:grpSpPr>
      <xdr:cxnSp macro="">
        <xdr:nvCxnSpPr>
          <xdr:cNvPr id="49" name="Shape 9">
            <a:extLst>
              <a:ext uri="{FF2B5EF4-FFF2-40B4-BE49-F238E27FC236}">
                <a16:creationId xmlns="" xmlns:a16="http://schemas.microsoft.com/office/drawing/2014/main" id="{00000000-0008-0000-0100-000031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16</xdr:row>
      <xdr:rowOff>0</xdr:rowOff>
    </xdr:from>
    <xdr:ext cx="38100" cy="0"/>
    <xdr:grpSp>
      <xdr:nvGrpSpPr>
        <xdr:cNvPr id="50" name="Shape 2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6496050" y="3676650"/>
          <a:ext cx="38100" cy="0"/>
          <a:chOff x="6467475" y="3619500"/>
          <a:chExt cx="38100" cy="0"/>
        </a:xfrm>
      </xdr:grpSpPr>
      <xdr:cxnSp macro="">
        <xdr:nvCxnSpPr>
          <xdr:cNvPr id="51" name="Shape 5">
            <a:extLst>
              <a:ext uri="{FF2B5EF4-FFF2-40B4-BE49-F238E27FC236}">
                <a16:creationId xmlns="" xmlns:a16="http://schemas.microsoft.com/office/drawing/2014/main" id="{00000000-0008-0000-0100-000033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8</xdr:row>
      <xdr:rowOff>0</xdr:rowOff>
    </xdr:from>
    <xdr:ext cx="38100" cy="76200"/>
    <xdr:grpSp>
      <xdr:nvGrpSpPr>
        <xdr:cNvPr id="52" name="Shape 2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6496050" y="1771650"/>
          <a:ext cx="38100" cy="76200"/>
          <a:chOff x="5346000" y="3741900"/>
          <a:chExt cx="0" cy="76200"/>
        </a:xfrm>
      </xdr:grpSpPr>
      <xdr:cxnSp macro="">
        <xdr:nvCxnSpPr>
          <xdr:cNvPr id="53" name="Shape 6">
            <a:extLst>
              <a:ext uri="{FF2B5EF4-FFF2-40B4-BE49-F238E27FC236}">
                <a16:creationId xmlns="" xmlns:a16="http://schemas.microsoft.com/office/drawing/2014/main" id="{00000000-0008-0000-0100-000035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8</xdr:row>
      <xdr:rowOff>57150</xdr:rowOff>
    </xdr:from>
    <xdr:ext cx="1552575" cy="38100"/>
    <xdr:grpSp>
      <xdr:nvGrpSpPr>
        <xdr:cNvPr id="54" name="Shape 2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6515100" y="1828800"/>
          <a:ext cx="1552575" cy="38100"/>
          <a:chOff x="4569713" y="3780000"/>
          <a:chExt cx="1552575" cy="0"/>
        </a:xfrm>
      </xdr:grpSpPr>
      <xdr:cxnSp macro="">
        <xdr:nvCxnSpPr>
          <xdr:cNvPr id="55" name="Shape 9">
            <a:extLst>
              <a:ext uri="{FF2B5EF4-FFF2-40B4-BE49-F238E27FC236}">
                <a16:creationId xmlns="" xmlns:a16="http://schemas.microsoft.com/office/drawing/2014/main" id="{00000000-0008-0000-0100-000037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13</xdr:row>
      <xdr:rowOff>0</xdr:rowOff>
    </xdr:from>
    <xdr:ext cx="38100" cy="76200"/>
    <xdr:grpSp>
      <xdr:nvGrpSpPr>
        <xdr:cNvPr id="56" name="Shape 2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GrpSpPr/>
      </xdr:nvGrpSpPr>
      <xdr:grpSpPr>
        <a:xfrm>
          <a:off x="6496050" y="2962275"/>
          <a:ext cx="38100" cy="76200"/>
          <a:chOff x="5346000" y="3741900"/>
          <a:chExt cx="0" cy="76200"/>
        </a:xfrm>
      </xdr:grpSpPr>
      <xdr:cxnSp macro="">
        <xdr:nvCxnSpPr>
          <xdr:cNvPr id="57" name="Shape 6">
            <a:extLst>
              <a:ext uri="{FF2B5EF4-FFF2-40B4-BE49-F238E27FC236}">
                <a16:creationId xmlns="" xmlns:a16="http://schemas.microsoft.com/office/drawing/2014/main" id="{00000000-0008-0000-0100-000039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13</xdr:row>
      <xdr:rowOff>57150</xdr:rowOff>
    </xdr:from>
    <xdr:ext cx="1552575" cy="38100"/>
    <xdr:grpSp>
      <xdr:nvGrpSpPr>
        <xdr:cNvPr id="58" name="Shape 2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GrpSpPr/>
      </xdr:nvGrpSpPr>
      <xdr:grpSpPr>
        <a:xfrm>
          <a:off x="6515100" y="3019425"/>
          <a:ext cx="1552575" cy="38100"/>
          <a:chOff x="4569713" y="3780000"/>
          <a:chExt cx="1552575" cy="0"/>
        </a:xfrm>
      </xdr:grpSpPr>
      <xdr:cxnSp macro="">
        <xdr:nvCxnSpPr>
          <xdr:cNvPr id="59" name="Shape 9">
            <a:extLst>
              <a:ext uri="{FF2B5EF4-FFF2-40B4-BE49-F238E27FC236}">
                <a16:creationId xmlns="" xmlns:a16="http://schemas.microsoft.com/office/drawing/2014/main" id="{00000000-0008-0000-0100-00003B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16</xdr:row>
      <xdr:rowOff>0</xdr:rowOff>
    </xdr:from>
    <xdr:ext cx="38100" cy="0"/>
    <xdr:grpSp>
      <xdr:nvGrpSpPr>
        <xdr:cNvPr id="60" name="Shape 2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6496050" y="3676650"/>
          <a:ext cx="38100" cy="0"/>
          <a:chOff x="6467475" y="3619500"/>
          <a:chExt cx="38100" cy="0"/>
        </a:xfrm>
      </xdr:grpSpPr>
      <xdr:cxnSp macro="">
        <xdr:nvCxnSpPr>
          <xdr:cNvPr id="61" name="Shape 5">
            <a:extLst>
              <a:ext uri="{FF2B5EF4-FFF2-40B4-BE49-F238E27FC236}">
                <a16:creationId xmlns="" xmlns:a16="http://schemas.microsoft.com/office/drawing/2014/main" id="{00000000-0008-0000-0100-00003D0000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11</xdr:row>
      <xdr:rowOff>57150</xdr:rowOff>
    </xdr:from>
    <xdr:ext cx="38100" cy="133350"/>
    <xdr:grpSp>
      <xdr:nvGrpSpPr>
        <xdr:cNvPr id="62" name="Shape 2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6496050" y="2543175"/>
          <a:ext cx="38100" cy="133350"/>
          <a:chOff x="5346000" y="3713325"/>
          <a:chExt cx="0" cy="133350"/>
        </a:xfrm>
      </xdr:grpSpPr>
      <xdr:cxnSp macro="">
        <xdr:nvCxnSpPr>
          <xdr:cNvPr id="63" name="Shape 4">
            <a:extLst>
              <a:ext uri="{FF2B5EF4-FFF2-40B4-BE49-F238E27FC236}">
                <a16:creationId xmlns="" xmlns:a16="http://schemas.microsoft.com/office/drawing/2014/main" id="{00000000-0008-0000-0100-00003F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8</xdr:row>
      <xdr:rowOff>0</xdr:rowOff>
    </xdr:from>
    <xdr:ext cx="38100" cy="57150"/>
    <xdr:grpSp>
      <xdr:nvGrpSpPr>
        <xdr:cNvPr id="64" name="Shape 2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GrpSpPr/>
      </xdr:nvGrpSpPr>
      <xdr:grpSpPr>
        <a:xfrm>
          <a:off x="6496050" y="1771650"/>
          <a:ext cx="38100" cy="57150"/>
          <a:chOff x="5346000" y="3751425"/>
          <a:chExt cx="0" cy="57150"/>
        </a:xfrm>
      </xdr:grpSpPr>
      <xdr:cxnSp macro="">
        <xdr:nvCxnSpPr>
          <xdr:cNvPr id="65" name="Shape 8">
            <a:extLst>
              <a:ext uri="{FF2B5EF4-FFF2-40B4-BE49-F238E27FC236}">
                <a16:creationId xmlns="" xmlns:a16="http://schemas.microsoft.com/office/drawing/2014/main" id="{00000000-0008-0000-0100-000041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16</xdr:row>
      <xdr:rowOff>38100</xdr:rowOff>
    </xdr:from>
    <xdr:ext cx="1466850" cy="38100"/>
    <xdr:grpSp>
      <xdr:nvGrpSpPr>
        <xdr:cNvPr id="66" name="Shape 2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361950" y="3714750"/>
          <a:ext cx="1466850" cy="38100"/>
          <a:chOff x="4612575" y="3780000"/>
          <a:chExt cx="1466850" cy="0"/>
        </a:xfrm>
      </xdr:grpSpPr>
      <xdr:cxnSp macro="">
        <xdr:nvCxnSpPr>
          <xdr:cNvPr id="67" name="Shape 3">
            <a:extLst>
              <a:ext uri="{FF2B5EF4-FFF2-40B4-BE49-F238E27FC236}">
                <a16:creationId xmlns="" xmlns:a16="http://schemas.microsoft.com/office/drawing/2014/main" id="{00000000-0008-0000-0100-000043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16</xdr:row>
      <xdr:rowOff>57150</xdr:rowOff>
    </xdr:from>
    <xdr:ext cx="38100" cy="133350"/>
    <xdr:grpSp>
      <xdr:nvGrpSpPr>
        <xdr:cNvPr id="68" name="Shape 2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GrpSpPr/>
      </xdr:nvGrpSpPr>
      <xdr:grpSpPr>
        <a:xfrm>
          <a:off x="342900" y="3733800"/>
          <a:ext cx="38100" cy="133350"/>
          <a:chOff x="5346000" y="3713325"/>
          <a:chExt cx="0" cy="133350"/>
        </a:xfrm>
      </xdr:grpSpPr>
      <xdr:cxnSp macro="">
        <xdr:nvCxnSpPr>
          <xdr:cNvPr id="69" name="Shape 4">
            <a:extLst>
              <a:ext uri="{FF2B5EF4-FFF2-40B4-BE49-F238E27FC236}">
                <a16:creationId xmlns="" xmlns:a16="http://schemas.microsoft.com/office/drawing/2014/main" id="{00000000-0008-0000-0100-000045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18</xdr:row>
      <xdr:rowOff>57150</xdr:rowOff>
    </xdr:from>
    <xdr:ext cx="1466850" cy="38100"/>
    <xdr:grpSp>
      <xdr:nvGrpSpPr>
        <xdr:cNvPr id="70" name="Shape 2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GrpSpPr/>
      </xdr:nvGrpSpPr>
      <xdr:grpSpPr>
        <a:xfrm>
          <a:off x="361950" y="4210050"/>
          <a:ext cx="1466850" cy="38100"/>
          <a:chOff x="4612575" y="3780000"/>
          <a:chExt cx="1466850" cy="0"/>
        </a:xfrm>
      </xdr:grpSpPr>
      <xdr:cxnSp macro="">
        <xdr:nvCxnSpPr>
          <xdr:cNvPr id="71" name="Shape 3">
            <a:extLst>
              <a:ext uri="{FF2B5EF4-FFF2-40B4-BE49-F238E27FC236}">
                <a16:creationId xmlns="" xmlns:a16="http://schemas.microsoft.com/office/drawing/2014/main" id="{00000000-0008-0000-0100-000047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18</xdr:row>
      <xdr:rowOff>0</xdr:rowOff>
    </xdr:from>
    <xdr:ext cx="38100" cy="76200"/>
    <xdr:grpSp>
      <xdr:nvGrpSpPr>
        <xdr:cNvPr id="72" name="Shape 2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GrpSpPr/>
      </xdr:nvGrpSpPr>
      <xdr:grpSpPr>
        <a:xfrm>
          <a:off x="333375" y="4152900"/>
          <a:ext cx="38100" cy="76200"/>
          <a:chOff x="5346000" y="3741900"/>
          <a:chExt cx="0" cy="76200"/>
        </a:xfrm>
      </xdr:grpSpPr>
      <xdr:cxnSp macro="">
        <xdr:nvCxnSpPr>
          <xdr:cNvPr id="73" name="Shape 6">
            <a:extLst>
              <a:ext uri="{FF2B5EF4-FFF2-40B4-BE49-F238E27FC236}">
                <a16:creationId xmlns="" xmlns:a16="http://schemas.microsoft.com/office/drawing/2014/main" id="{00000000-0008-0000-0100-000049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16</xdr:row>
      <xdr:rowOff>38100</xdr:rowOff>
    </xdr:from>
    <xdr:ext cx="1190625" cy="38100"/>
    <xdr:grpSp>
      <xdr:nvGrpSpPr>
        <xdr:cNvPr id="74" name="Shape 2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GrpSpPr/>
      </xdr:nvGrpSpPr>
      <xdr:grpSpPr>
        <a:xfrm>
          <a:off x="3724275" y="3714750"/>
          <a:ext cx="1190625" cy="38100"/>
          <a:chOff x="4750688" y="3780000"/>
          <a:chExt cx="1190625" cy="0"/>
        </a:xfrm>
      </xdr:grpSpPr>
      <xdr:cxnSp macro="">
        <xdr:nvCxnSpPr>
          <xdr:cNvPr id="75" name="Shape 7">
            <a:extLst>
              <a:ext uri="{FF2B5EF4-FFF2-40B4-BE49-F238E27FC236}">
                <a16:creationId xmlns="" xmlns:a16="http://schemas.microsoft.com/office/drawing/2014/main" id="{00000000-0008-0000-0100-00004B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16</xdr:row>
      <xdr:rowOff>57150</xdr:rowOff>
    </xdr:from>
    <xdr:ext cx="38100" cy="133350"/>
    <xdr:grpSp>
      <xdr:nvGrpSpPr>
        <xdr:cNvPr id="76" name="Shape 2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4800600" y="3733800"/>
          <a:ext cx="38100" cy="133350"/>
          <a:chOff x="5346000" y="3713325"/>
          <a:chExt cx="0" cy="133350"/>
        </a:xfrm>
      </xdr:grpSpPr>
      <xdr:cxnSp macro="">
        <xdr:nvCxnSpPr>
          <xdr:cNvPr id="77" name="Shape 4">
            <a:extLst>
              <a:ext uri="{FF2B5EF4-FFF2-40B4-BE49-F238E27FC236}">
                <a16:creationId xmlns="" xmlns:a16="http://schemas.microsoft.com/office/drawing/2014/main" id="{00000000-0008-0000-0100-00004D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18</xdr:row>
      <xdr:rowOff>57150</xdr:rowOff>
    </xdr:from>
    <xdr:ext cx="1190625" cy="38100"/>
    <xdr:grpSp>
      <xdr:nvGrpSpPr>
        <xdr:cNvPr id="78" name="Shape 2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GrpSpPr/>
      </xdr:nvGrpSpPr>
      <xdr:grpSpPr>
        <a:xfrm>
          <a:off x="3724275" y="4210050"/>
          <a:ext cx="1190625" cy="38100"/>
          <a:chOff x="4750688" y="3780000"/>
          <a:chExt cx="1190625" cy="0"/>
        </a:xfrm>
      </xdr:grpSpPr>
      <xdr:cxnSp macro="">
        <xdr:nvCxnSpPr>
          <xdr:cNvPr id="79" name="Shape 7">
            <a:extLst>
              <a:ext uri="{FF2B5EF4-FFF2-40B4-BE49-F238E27FC236}">
                <a16:creationId xmlns="" xmlns:a16="http://schemas.microsoft.com/office/drawing/2014/main" id="{00000000-0008-0000-0100-00004F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18</xdr:row>
      <xdr:rowOff>0</xdr:rowOff>
    </xdr:from>
    <xdr:ext cx="38100" cy="57150"/>
    <xdr:grpSp>
      <xdr:nvGrpSpPr>
        <xdr:cNvPr id="80" name="Shape 2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GrpSpPr/>
      </xdr:nvGrpSpPr>
      <xdr:grpSpPr>
        <a:xfrm>
          <a:off x="4800600" y="4152900"/>
          <a:ext cx="38100" cy="57150"/>
          <a:chOff x="5346000" y="3751425"/>
          <a:chExt cx="0" cy="57150"/>
        </a:xfrm>
      </xdr:grpSpPr>
      <xdr:cxnSp macro="">
        <xdr:nvCxnSpPr>
          <xdr:cNvPr id="81" name="Shape 8">
            <a:extLst>
              <a:ext uri="{FF2B5EF4-FFF2-40B4-BE49-F238E27FC236}">
                <a16:creationId xmlns="" xmlns:a16="http://schemas.microsoft.com/office/drawing/2014/main" id="{00000000-0008-0000-0100-000051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16</xdr:row>
      <xdr:rowOff>57150</xdr:rowOff>
    </xdr:from>
    <xdr:ext cx="38100" cy="133350"/>
    <xdr:grpSp>
      <xdr:nvGrpSpPr>
        <xdr:cNvPr id="82" name="Shape 2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GrpSpPr/>
      </xdr:nvGrpSpPr>
      <xdr:grpSpPr>
        <a:xfrm>
          <a:off x="6496050" y="3733800"/>
          <a:ext cx="38100" cy="133350"/>
          <a:chOff x="5346000" y="3713325"/>
          <a:chExt cx="0" cy="133350"/>
        </a:xfrm>
      </xdr:grpSpPr>
      <xdr:cxnSp macro="">
        <xdr:nvCxnSpPr>
          <xdr:cNvPr id="83" name="Shape 4">
            <a:extLst>
              <a:ext uri="{FF2B5EF4-FFF2-40B4-BE49-F238E27FC236}">
                <a16:creationId xmlns="" xmlns:a16="http://schemas.microsoft.com/office/drawing/2014/main" id="{00000000-0008-0000-0100-000053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16</xdr:row>
      <xdr:rowOff>38100</xdr:rowOff>
    </xdr:from>
    <xdr:ext cx="1552575" cy="38100"/>
    <xdr:grpSp>
      <xdr:nvGrpSpPr>
        <xdr:cNvPr id="84" name="Shape 2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GrpSpPr/>
      </xdr:nvGrpSpPr>
      <xdr:grpSpPr>
        <a:xfrm>
          <a:off x="6515100" y="3714750"/>
          <a:ext cx="1552575" cy="38100"/>
          <a:chOff x="4569713" y="3780000"/>
          <a:chExt cx="1552575" cy="0"/>
        </a:xfrm>
      </xdr:grpSpPr>
      <xdr:cxnSp macro="">
        <xdr:nvCxnSpPr>
          <xdr:cNvPr id="85" name="Shape 9">
            <a:extLst>
              <a:ext uri="{FF2B5EF4-FFF2-40B4-BE49-F238E27FC236}">
                <a16:creationId xmlns="" xmlns:a16="http://schemas.microsoft.com/office/drawing/2014/main" id="{00000000-0008-0000-0100-000055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18</xdr:row>
      <xdr:rowOff>0</xdr:rowOff>
    </xdr:from>
    <xdr:ext cx="38100" cy="76200"/>
    <xdr:grpSp>
      <xdr:nvGrpSpPr>
        <xdr:cNvPr id="86" name="Shape 2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GrpSpPr/>
      </xdr:nvGrpSpPr>
      <xdr:grpSpPr>
        <a:xfrm>
          <a:off x="6496050" y="4152900"/>
          <a:ext cx="38100" cy="76200"/>
          <a:chOff x="5346000" y="3741900"/>
          <a:chExt cx="0" cy="76200"/>
        </a:xfrm>
      </xdr:grpSpPr>
      <xdr:cxnSp macro="">
        <xdr:nvCxnSpPr>
          <xdr:cNvPr id="87" name="Shape 6">
            <a:extLst>
              <a:ext uri="{FF2B5EF4-FFF2-40B4-BE49-F238E27FC236}">
                <a16:creationId xmlns="" xmlns:a16="http://schemas.microsoft.com/office/drawing/2014/main" id="{00000000-0008-0000-0100-000057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18</xdr:row>
      <xdr:rowOff>57150</xdr:rowOff>
    </xdr:from>
    <xdr:ext cx="1552575" cy="38100"/>
    <xdr:grpSp>
      <xdr:nvGrpSpPr>
        <xdr:cNvPr id="88" name="Shape 2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GrpSpPr/>
      </xdr:nvGrpSpPr>
      <xdr:grpSpPr>
        <a:xfrm>
          <a:off x="6515100" y="4210050"/>
          <a:ext cx="1552575" cy="38100"/>
          <a:chOff x="4569713" y="3780000"/>
          <a:chExt cx="1552575" cy="0"/>
        </a:xfrm>
      </xdr:grpSpPr>
      <xdr:cxnSp macro="">
        <xdr:nvCxnSpPr>
          <xdr:cNvPr id="89" name="Shape 9">
            <a:extLst>
              <a:ext uri="{FF2B5EF4-FFF2-40B4-BE49-F238E27FC236}">
                <a16:creationId xmlns="" xmlns:a16="http://schemas.microsoft.com/office/drawing/2014/main" id="{00000000-0008-0000-0100-000059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16</xdr:row>
      <xdr:rowOff>57150</xdr:rowOff>
    </xdr:from>
    <xdr:ext cx="38100" cy="133350"/>
    <xdr:grpSp>
      <xdr:nvGrpSpPr>
        <xdr:cNvPr id="90" name="Shape 2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GrpSpPr/>
      </xdr:nvGrpSpPr>
      <xdr:grpSpPr>
        <a:xfrm>
          <a:off x="6496050" y="3733800"/>
          <a:ext cx="38100" cy="133350"/>
          <a:chOff x="5346000" y="3713325"/>
          <a:chExt cx="0" cy="133350"/>
        </a:xfrm>
      </xdr:grpSpPr>
      <xdr:cxnSp macro="">
        <xdr:nvCxnSpPr>
          <xdr:cNvPr id="91" name="Shape 4">
            <a:extLst>
              <a:ext uri="{FF2B5EF4-FFF2-40B4-BE49-F238E27FC236}">
                <a16:creationId xmlns="" xmlns:a16="http://schemas.microsoft.com/office/drawing/2014/main" id="{00000000-0008-0000-0100-00005B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21</xdr:row>
      <xdr:rowOff>38100</xdr:rowOff>
    </xdr:from>
    <xdr:ext cx="1466850" cy="38100"/>
    <xdr:grpSp>
      <xdr:nvGrpSpPr>
        <xdr:cNvPr id="92" name="Shape 2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GrpSpPr/>
      </xdr:nvGrpSpPr>
      <xdr:grpSpPr>
        <a:xfrm>
          <a:off x="361950" y="4905375"/>
          <a:ext cx="1466850" cy="38100"/>
          <a:chOff x="4612575" y="3780000"/>
          <a:chExt cx="1466850" cy="0"/>
        </a:xfrm>
      </xdr:grpSpPr>
      <xdr:cxnSp macro="">
        <xdr:nvCxnSpPr>
          <xdr:cNvPr id="93" name="Shape 3">
            <a:extLst>
              <a:ext uri="{FF2B5EF4-FFF2-40B4-BE49-F238E27FC236}">
                <a16:creationId xmlns="" xmlns:a16="http://schemas.microsoft.com/office/drawing/2014/main" id="{00000000-0008-0000-0100-00005D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21</xdr:row>
      <xdr:rowOff>57150</xdr:rowOff>
    </xdr:from>
    <xdr:ext cx="38100" cy="133350"/>
    <xdr:grpSp>
      <xdr:nvGrpSpPr>
        <xdr:cNvPr id="94" name="Shape 2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GrpSpPr/>
      </xdr:nvGrpSpPr>
      <xdr:grpSpPr>
        <a:xfrm>
          <a:off x="342900" y="4924425"/>
          <a:ext cx="38100" cy="133350"/>
          <a:chOff x="5346000" y="3713325"/>
          <a:chExt cx="0" cy="133350"/>
        </a:xfrm>
      </xdr:grpSpPr>
      <xdr:cxnSp macro="">
        <xdr:nvCxnSpPr>
          <xdr:cNvPr id="95" name="Shape 4">
            <a:extLst>
              <a:ext uri="{FF2B5EF4-FFF2-40B4-BE49-F238E27FC236}">
                <a16:creationId xmlns="" xmlns:a16="http://schemas.microsoft.com/office/drawing/2014/main" id="{00000000-0008-0000-0100-00005F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23</xdr:row>
      <xdr:rowOff>57150</xdr:rowOff>
    </xdr:from>
    <xdr:ext cx="1466850" cy="38100"/>
    <xdr:grpSp>
      <xdr:nvGrpSpPr>
        <xdr:cNvPr id="96" name="Shape 2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GrpSpPr/>
      </xdr:nvGrpSpPr>
      <xdr:grpSpPr>
        <a:xfrm>
          <a:off x="361950" y="5400675"/>
          <a:ext cx="1466850" cy="38100"/>
          <a:chOff x="4612575" y="3780000"/>
          <a:chExt cx="1466850" cy="0"/>
        </a:xfrm>
      </xdr:grpSpPr>
      <xdr:cxnSp macro="">
        <xdr:nvCxnSpPr>
          <xdr:cNvPr id="97" name="Shape 3">
            <a:extLst>
              <a:ext uri="{FF2B5EF4-FFF2-40B4-BE49-F238E27FC236}">
                <a16:creationId xmlns="" xmlns:a16="http://schemas.microsoft.com/office/drawing/2014/main" id="{00000000-0008-0000-0100-000061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23</xdr:row>
      <xdr:rowOff>0</xdr:rowOff>
    </xdr:from>
    <xdr:ext cx="38100" cy="76200"/>
    <xdr:grpSp>
      <xdr:nvGrpSpPr>
        <xdr:cNvPr id="98" name="Shape 2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GrpSpPr/>
      </xdr:nvGrpSpPr>
      <xdr:grpSpPr>
        <a:xfrm>
          <a:off x="333375" y="5343525"/>
          <a:ext cx="38100" cy="76200"/>
          <a:chOff x="5346000" y="3741900"/>
          <a:chExt cx="0" cy="76200"/>
        </a:xfrm>
      </xdr:grpSpPr>
      <xdr:cxnSp macro="">
        <xdr:nvCxnSpPr>
          <xdr:cNvPr id="99" name="Shape 6">
            <a:extLst>
              <a:ext uri="{FF2B5EF4-FFF2-40B4-BE49-F238E27FC236}">
                <a16:creationId xmlns="" xmlns:a16="http://schemas.microsoft.com/office/drawing/2014/main" id="{00000000-0008-0000-0100-000063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21</xdr:row>
      <xdr:rowOff>38100</xdr:rowOff>
    </xdr:from>
    <xdr:ext cx="1190625" cy="38100"/>
    <xdr:grpSp>
      <xdr:nvGrpSpPr>
        <xdr:cNvPr id="100" name="Shape 2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GrpSpPr/>
      </xdr:nvGrpSpPr>
      <xdr:grpSpPr>
        <a:xfrm>
          <a:off x="3724275" y="4905375"/>
          <a:ext cx="1190625" cy="38100"/>
          <a:chOff x="4750688" y="3780000"/>
          <a:chExt cx="1190625" cy="0"/>
        </a:xfrm>
      </xdr:grpSpPr>
      <xdr:cxnSp macro="">
        <xdr:nvCxnSpPr>
          <xdr:cNvPr id="101" name="Shape 7">
            <a:extLst>
              <a:ext uri="{FF2B5EF4-FFF2-40B4-BE49-F238E27FC236}">
                <a16:creationId xmlns="" xmlns:a16="http://schemas.microsoft.com/office/drawing/2014/main" id="{00000000-0008-0000-0100-000065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21</xdr:row>
      <xdr:rowOff>57150</xdr:rowOff>
    </xdr:from>
    <xdr:ext cx="38100" cy="133350"/>
    <xdr:grpSp>
      <xdr:nvGrpSpPr>
        <xdr:cNvPr id="102" name="Shape 2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GrpSpPr/>
      </xdr:nvGrpSpPr>
      <xdr:grpSpPr>
        <a:xfrm>
          <a:off x="4800600" y="4924425"/>
          <a:ext cx="38100" cy="133350"/>
          <a:chOff x="5346000" y="3713325"/>
          <a:chExt cx="0" cy="133350"/>
        </a:xfrm>
      </xdr:grpSpPr>
      <xdr:cxnSp macro="">
        <xdr:nvCxnSpPr>
          <xdr:cNvPr id="103" name="Shape 4">
            <a:extLst>
              <a:ext uri="{FF2B5EF4-FFF2-40B4-BE49-F238E27FC236}">
                <a16:creationId xmlns="" xmlns:a16="http://schemas.microsoft.com/office/drawing/2014/main" id="{00000000-0008-0000-0100-000067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23</xdr:row>
      <xdr:rowOff>38100</xdr:rowOff>
    </xdr:from>
    <xdr:ext cx="1190625" cy="38100"/>
    <xdr:grpSp>
      <xdr:nvGrpSpPr>
        <xdr:cNvPr id="104" name="Shape 2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GrpSpPr/>
      </xdr:nvGrpSpPr>
      <xdr:grpSpPr>
        <a:xfrm>
          <a:off x="3724275" y="5381625"/>
          <a:ext cx="1190625" cy="38100"/>
          <a:chOff x="4750688" y="3780000"/>
          <a:chExt cx="1190625" cy="0"/>
        </a:xfrm>
      </xdr:grpSpPr>
      <xdr:cxnSp macro="">
        <xdr:nvCxnSpPr>
          <xdr:cNvPr id="105" name="Shape 7">
            <a:extLst>
              <a:ext uri="{FF2B5EF4-FFF2-40B4-BE49-F238E27FC236}">
                <a16:creationId xmlns="" xmlns:a16="http://schemas.microsoft.com/office/drawing/2014/main" id="{00000000-0008-0000-0100-000069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23</xdr:row>
      <xdr:rowOff>0</xdr:rowOff>
    </xdr:from>
    <xdr:ext cx="38100" cy="57150"/>
    <xdr:grpSp>
      <xdr:nvGrpSpPr>
        <xdr:cNvPr id="106" name="Shape 2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GrpSpPr/>
      </xdr:nvGrpSpPr>
      <xdr:grpSpPr>
        <a:xfrm>
          <a:off x="4800600" y="5343525"/>
          <a:ext cx="38100" cy="57150"/>
          <a:chOff x="5346000" y="3751425"/>
          <a:chExt cx="0" cy="57150"/>
        </a:xfrm>
      </xdr:grpSpPr>
      <xdr:cxnSp macro="">
        <xdr:nvCxnSpPr>
          <xdr:cNvPr id="107" name="Shape 8">
            <a:extLst>
              <a:ext uri="{FF2B5EF4-FFF2-40B4-BE49-F238E27FC236}">
                <a16:creationId xmlns="" xmlns:a16="http://schemas.microsoft.com/office/drawing/2014/main" id="{00000000-0008-0000-0100-00006B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21</xdr:row>
      <xdr:rowOff>57150</xdr:rowOff>
    </xdr:from>
    <xdr:ext cx="38100" cy="133350"/>
    <xdr:grpSp>
      <xdr:nvGrpSpPr>
        <xdr:cNvPr id="108" name="Shape 2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GrpSpPr/>
      </xdr:nvGrpSpPr>
      <xdr:grpSpPr>
        <a:xfrm>
          <a:off x="6496050" y="4924425"/>
          <a:ext cx="38100" cy="133350"/>
          <a:chOff x="5346000" y="3713325"/>
          <a:chExt cx="0" cy="133350"/>
        </a:xfrm>
      </xdr:grpSpPr>
      <xdr:cxnSp macro="">
        <xdr:nvCxnSpPr>
          <xdr:cNvPr id="109" name="Shape 4">
            <a:extLst>
              <a:ext uri="{FF2B5EF4-FFF2-40B4-BE49-F238E27FC236}">
                <a16:creationId xmlns="" xmlns:a16="http://schemas.microsoft.com/office/drawing/2014/main" id="{00000000-0008-0000-0100-00006D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21</xdr:row>
      <xdr:rowOff>38100</xdr:rowOff>
    </xdr:from>
    <xdr:ext cx="1552575" cy="38100"/>
    <xdr:grpSp>
      <xdr:nvGrpSpPr>
        <xdr:cNvPr id="110" name="Shape 2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GrpSpPr/>
      </xdr:nvGrpSpPr>
      <xdr:grpSpPr>
        <a:xfrm>
          <a:off x="6515100" y="4905375"/>
          <a:ext cx="1552575" cy="38100"/>
          <a:chOff x="4569713" y="3780000"/>
          <a:chExt cx="1552575" cy="0"/>
        </a:xfrm>
      </xdr:grpSpPr>
      <xdr:cxnSp macro="">
        <xdr:nvCxnSpPr>
          <xdr:cNvPr id="111" name="Shape 9">
            <a:extLst>
              <a:ext uri="{FF2B5EF4-FFF2-40B4-BE49-F238E27FC236}">
                <a16:creationId xmlns="" xmlns:a16="http://schemas.microsoft.com/office/drawing/2014/main" id="{00000000-0008-0000-0100-00006F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23</xdr:row>
      <xdr:rowOff>0</xdr:rowOff>
    </xdr:from>
    <xdr:ext cx="38100" cy="76200"/>
    <xdr:grpSp>
      <xdr:nvGrpSpPr>
        <xdr:cNvPr id="112" name="Shape 2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GrpSpPr/>
      </xdr:nvGrpSpPr>
      <xdr:grpSpPr>
        <a:xfrm>
          <a:off x="6496050" y="5343525"/>
          <a:ext cx="38100" cy="76200"/>
          <a:chOff x="5346000" y="3741900"/>
          <a:chExt cx="0" cy="76200"/>
        </a:xfrm>
      </xdr:grpSpPr>
      <xdr:cxnSp macro="">
        <xdr:nvCxnSpPr>
          <xdr:cNvPr id="113" name="Shape 6">
            <a:extLst>
              <a:ext uri="{FF2B5EF4-FFF2-40B4-BE49-F238E27FC236}">
                <a16:creationId xmlns="" xmlns:a16="http://schemas.microsoft.com/office/drawing/2014/main" id="{00000000-0008-0000-0100-000071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23</xdr:row>
      <xdr:rowOff>57150</xdr:rowOff>
    </xdr:from>
    <xdr:ext cx="1552575" cy="38100"/>
    <xdr:grpSp>
      <xdr:nvGrpSpPr>
        <xdr:cNvPr id="114" name="Shape 2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GrpSpPr/>
      </xdr:nvGrpSpPr>
      <xdr:grpSpPr>
        <a:xfrm>
          <a:off x="6515100" y="5400675"/>
          <a:ext cx="1552575" cy="38100"/>
          <a:chOff x="4569713" y="3780000"/>
          <a:chExt cx="1552575" cy="0"/>
        </a:xfrm>
      </xdr:grpSpPr>
      <xdr:cxnSp macro="">
        <xdr:nvCxnSpPr>
          <xdr:cNvPr id="115" name="Shape 9">
            <a:extLst>
              <a:ext uri="{FF2B5EF4-FFF2-40B4-BE49-F238E27FC236}">
                <a16:creationId xmlns="" xmlns:a16="http://schemas.microsoft.com/office/drawing/2014/main" id="{00000000-0008-0000-0100-000073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21</xdr:row>
      <xdr:rowOff>57150</xdr:rowOff>
    </xdr:from>
    <xdr:ext cx="38100" cy="133350"/>
    <xdr:grpSp>
      <xdr:nvGrpSpPr>
        <xdr:cNvPr id="116" name="Shape 2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GrpSpPr/>
      </xdr:nvGrpSpPr>
      <xdr:grpSpPr>
        <a:xfrm>
          <a:off x="6496050" y="4924425"/>
          <a:ext cx="38100" cy="133350"/>
          <a:chOff x="5346000" y="3713325"/>
          <a:chExt cx="0" cy="133350"/>
        </a:xfrm>
      </xdr:grpSpPr>
      <xdr:cxnSp macro="">
        <xdr:nvCxnSpPr>
          <xdr:cNvPr id="117" name="Shape 4">
            <a:extLst>
              <a:ext uri="{FF2B5EF4-FFF2-40B4-BE49-F238E27FC236}">
                <a16:creationId xmlns="" xmlns:a16="http://schemas.microsoft.com/office/drawing/2014/main" id="{00000000-0008-0000-0100-000075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26</xdr:row>
      <xdr:rowOff>38100</xdr:rowOff>
    </xdr:from>
    <xdr:ext cx="1466850" cy="38100"/>
    <xdr:grpSp>
      <xdr:nvGrpSpPr>
        <xdr:cNvPr id="118" name="Shape 2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GrpSpPr/>
      </xdr:nvGrpSpPr>
      <xdr:grpSpPr>
        <a:xfrm>
          <a:off x="361950" y="6096000"/>
          <a:ext cx="1466850" cy="38100"/>
          <a:chOff x="4612575" y="3780000"/>
          <a:chExt cx="1466850" cy="0"/>
        </a:xfrm>
      </xdr:grpSpPr>
      <xdr:cxnSp macro="">
        <xdr:nvCxnSpPr>
          <xdr:cNvPr id="119" name="Shape 3">
            <a:extLst>
              <a:ext uri="{FF2B5EF4-FFF2-40B4-BE49-F238E27FC236}">
                <a16:creationId xmlns="" xmlns:a16="http://schemas.microsoft.com/office/drawing/2014/main" id="{00000000-0008-0000-0100-000077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26</xdr:row>
      <xdr:rowOff>57150</xdr:rowOff>
    </xdr:from>
    <xdr:ext cx="38100" cy="133350"/>
    <xdr:grpSp>
      <xdr:nvGrpSpPr>
        <xdr:cNvPr id="120" name="Shape 2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GrpSpPr/>
      </xdr:nvGrpSpPr>
      <xdr:grpSpPr>
        <a:xfrm>
          <a:off x="342900" y="6115050"/>
          <a:ext cx="38100" cy="133350"/>
          <a:chOff x="5346000" y="3713325"/>
          <a:chExt cx="0" cy="133350"/>
        </a:xfrm>
      </xdr:grpSpPr>
      <xdr:cxnSp macro="">
        <xdr:nvCxnSpPr>
          <xdr:cNvPr id="121" name="Shape 4">
            <a:extLst>
              <a:ext uri="{FF2B5EF4-FFF2-40B4-BE49-F238E27FC236}">
                <a16:creationId xmlns="" xmlns:a16="http://schemas.microsoft.com/office/drawing/2014/main" id="{00000000-0008-0000-0100-000079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28</xdr:row>
      <xdr:rowOff>57150</xdr:rowOff>
    </xdr:from>
    <xdr:ext cx="1466850" cy="38100"/>
    <xdr:grpSp>
      <xdr:nvGrpSpPr>
        <xdr:cNvPr id="122" name="Shape 2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GrpSpPr/>
      </xdr:nvGrpSpPr>
      <xdr:grpSpPr>
        <a:xfrm>
          <a:off x="361950" y="6591300"/>
          <a:ext cx="1466850" cy="38100"/>
          <a:chOff x="4612575" y="3780000"/>
          <a:chExt cx="1466850" cy="0"/>
        </a:xfrm>
      </xdr:grpSpPr>
      <xdr:cxnSp macro="">
        <xdr:nvCxnSpPr>
          <xdr:cNvPr id="123" name="Shape 3">
            <a:extLst>
              <a:ext uri="{FF2B5EF4-FFF2-40B4-BE49-F238E27FC236}">
                <a16:creationId xmlns="" xmlns:a16="http://schemas.microsoft.com/office/drawing/2014/main" id="{00000000-0008-0000-0100-00007B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28</xdr:row>
      <xdr:rowOff>0</xdr:rowOff>
    </xdr:from>
    <xdr:ext cx="38100" cy="76200"/>
    <xdr:grpSp>
      <xdr:nvGrpSpPr>
        <xdr:cNvPr id="124" name="Shape 2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GrpSpPr/>
      </xdr:nvGrpSpPr>
      <xdr:grpSpPr>
        <a:xfrm>
          <a:off x="333375" y="6534150"/>
          <a:ext cx="38100" cy="76200"/>
          <a:chOff x="5346000" y="3741900"/>
          <a:chExt cx="0" cy="76200"/>
        </a:xfrm>
      </xdr:grpSpPr>
      <xdr:cxnSp macro="">
        <xdr:nvCxnSpPr>
          <xdr:cNvPr id="125" name="Shape 6">
            <a:extLst>
              <a:ext uri="{FF2B5EF4-FFF2-40B4-BE49-F238E27FC236}">
                <a16:creationId xmlns="" xmlns:a16="http://schemas.microsoft.com/office/drawing/2014/main" id="{00000000-0008-0000-0100-00007D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26</xdr:row>
      <xdr:rowOff>38100</xdr:rowOff>
    </xdr:from>
    <xdr:ext cx="1190625" cy="38100"/>
    <xdr:grpSp>
      <xdr:nvGrpSpPr>
        <xdr:cNvPr id="126" name="Shape 2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GrpSpPr/>
      </xdr:nvGrpSpPr>
      <xdr:grpSpPr>
        <a:xfrm>
          <a:off x="3724275" y="6096000"/>
          <a:ext cx="1190625" cy="38100"/>
          <a:chOff x="4750688" y="3780000"/>
          <a:chExt cx="1190625" cy="0"/>
        </a:xfrm>
      </xdr:grpSpPr>
      <xdr:cxnSp macro="">
        <xdr:nvCxnSpPr>
          <xdr:cNvPr id="127" name="Shape 7">
            <a:extLst>
              <a:ext uri="{FF2B5EF4-FFF2-40B4-BE49-F238E27FC236}">
                <a16:creationId xmlns="" xmlns:a16="http://schemas.microsoft.com/office/drawing/2014/main" id="{00000000-0008-0000-0100-00007F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26</xdr:row>
      <xdr:rowOff>57150</xdr:rowOff>
    </xdr:from>
    <xdr:ext cx="38100" cy="133350"/>
    <xdr:grpSp>
      <xdr:nvGrpSpPr>
        <xdr:cNvPr id="128" name="Shape 2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GrpSpPr/>
      </xdr:nvGrpSpPr>
      <xdr:grpSpPr>
        <a:xfrm>
          <a:off x="4800600" y="6115050"/>
          <a:ext cx="38100" cy="133350"/>
          <a:chOff x="5346000" y="3713325"/>
          <a:chExt cx="0" cy="133350"/>
        </a:xfrm>
      </xdr:grpSpPr>
      <xdr:cxnSp macro="">
        <xdr:nvCxnSpPr>
          <xdr:cNvPr id="129" name="Shape 4">
            <a:extLst>
              <a:ext uri="{FF2B5EF4-FFF2-40B4-BE49-F238E27FC236}">
                <a16:creationId xmlns="" xmlns:a16="http://schemas.microsoft.com/office/drawing/2014/main" id="{00000000-0008-0000-0100-000081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28</xdr:row>
      <xdr:rowOff>57150</xdr:rowOff>
    </xdr:from>
    <xdr:ext cx="1190625" cy="38100"/>
    <xdr:grpSp>
      <xdr:nvGrpSpPr>
        <xdr:cNvPr id="130" name="Shape 2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GrpSpPr/>
      </xdr:nvGrpSpPr>
      <xdr:grpSpPr>
        <a:xfrm>
          <a:off x="3724275" y="6591300"/>
          <a:ext cx="1190625" cy="38100"/>
          <a:chOff x="4750688" y="3780000"/>
          <a:chExt cx="1190625" cy="0"/>
        </a:xfrm>
      </xdr:grpSpPr>
      <xdr:cxnSp macro="">
        <xdr:nvCxnSpPr>
          <xdr:cNvPr id="131" name="Shape 7">
            <a:extLst>
              <a:ext uri="{FF2B5EF4-FFF2-40B4-BE49-F238E27FC236}">
                <a16:creationId xmlns="" xmlns:a16="http://schemas.microsoft.com/office/drawing/2014/main" id="{00000000-0008-0000-0100-000083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28</xdr:row>
      <xdr:rowOff>0</xdr:rowOff>
    </xdr:from>
    <xdr:ext cx="38100" cy="57150"/>
    <xdr:grpSp>
      <xdr:nvGrpSpPr>
        <xdr:cNvPr id="132" name="Shape 2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GrpSpPr/>
      </xdr:nvGrpSpPr>
      <xdr:grpSpPr>
        <a:xfrm>
          <a:off x="4800600" y="6534150"/>
          <a:ext cx="38100" cy="57150"/>
          <a:chOff x="5346000" y="3751425"/>
          <a:chExt cx="0" cy="57150"/>
        </a:xfrm>
      </xdr:grpSpPr>
      <xdr:cxnSp macro="">
        <xdr:nvCxnSpPr>
          <xdr:cNvPr id="133" name="Shape 8">
            <a:extLst>
              <a:ext uri="{FF2B5EF4-FFF2-40B4-BE49-F238E27FC236}">
                <a16:creationId xmlns="" xmlns:a16="http://schemas.microsoft.com/office/drawing/2014/main" id="{00000000-0008-0000-0100-000085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26</xdr:row>
      <xdr:rowOff>57150</xdr:rowOff>
    </xdr:from>
    <xdr:ext cx="38100" cy="133350"/>
    <xdr:grpSp>
      <xdr:nvGrpSpPr>
        <xdr:cNvPr id="134" name="Shape 2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GrpSpPr/>
      </xdr:nvGrpSpPr>
      <xdr:grpSpPr>
        <a:xfrm>
          <a:off x="6496050" y="6115050"/>
          <a:ext cx="38100" cy="133350"/>
          <a:chOff x="5346000" y="3713325"/>
          <a:chExt cx="0" cy="133350"/>
        </a:xfrm>
      </xdr:grpSpPr>
      <xdr:cxnSp macro="">
        <xdr:nvCxnSpPr>
          <xdr:cNvPr id="135" name="Shape 4">
            <a:extLst>
              <a:ext uri="{FF2B5EF4-FFF2-40B4-BE49-F238E27FC236}">
                <a16:creationId xmlns="" xmlns:a16="http://schemas.microsoft.com/office/drawing/2014/main" id="{00000000-0008-0000-0100-000087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26</xdr:row>
      <xdr:rowOff>38100</xdr:rowOff>
    </xdr:from>
    <xdr:ext cx="1552575" cy="38100"/>
    <xdr:grpSp>
      <xdr:nvGrpSpPr>
        <xdr:cNvPr id="136" name="Shape 2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GrpSpPr/>
      </xdr:nvGrpSpPr>
      <xdr:grpSpPr>
        <a:xfrm>
          <a:off x="6515100" y="6096000"/>
          <a:ext cx="1552575" cy="38100"/>
          <a:chOff x="4569713" y="3780000"/>
          <a:chExt cx="1552575" cy="0"/>
        </a:xfrm>
      </xdr:grpSpPr>
      <xdr:cxnSp macro="">
        <xdr:nvCxnSpPr>
          <xdr:cNvPr id="137" name="Shape 9">
            <a:extLst>
              <a:ext uri="{FF2B5EF4-FFF2-40B4-BE49-F238E27FC236}">
                <a16:creationId xmlns="" xmlns:a16="http://schemas.microsoft.com/office/drawing/2014/main" id="{00000000-0008-0000-0100-000089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28</xdr:row>
      <xdr:rowOff>0</xdr:rowOff>
    </xdr:from>
    <xdr:ext cx="38100" cy="76200"/>
    <xdr:grpSp>
      <xdr:nvGrpSpPr>
        <xdr:cNvPr id="138" name="Shape 2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GrpSpPr/>
      </xdr:nvGrpSpPr>
      <xdr:grpSpPr>
        <a:xfrm>
          <a:off x="6496050" y="6534150"/>
          <a:ext cx="38100" cy="76200"/>
          <a:chOff x="5346000" y="3741900"/>
          <a:chExt cx="0" cy="76200"/>
        </a:xfrm>
      </xdr:grpSpPr>
      <xdr:cxnSp macro="">
        <xdr:nvCxnSpPr>
          <xdr:cNvPr id="139" name="Shape 6">
            <a:extLst>
              <a:ext uri="{FF2B5EF4-FFF2-40B4-BE49-F238E27FC236}">
                <a16:creationId xmlns="" xmlns:a16="http://schemas.microsoft.com/office/drawing/2014/main" id="{00000000-0008-0000-0100-00008B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28</xdr:row>
      <xdr:rowOff>57150</xdr:rowOff>
    </xdr:from>
    <xdr:ext cx="1552575" cy="38100"/>
    <xdr:grpSp>
      <xdr:nvGrpSpPr>
        <xdr:cNvPr id="140" name="Shape 2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GrpSpPr/>
      </xdr:nvGrpSpPr>
      <xdr:grpSpPr>
        <a:xfrm>
          <a:off x="6515100" y="6591300"/>
          <a:ext cx="1552575" cy="38100"/>
          <a:chOff x="4569713" y="3780000"/>
          <a:chExt cx="1552575" cy="0"/>
        </a:xfrm>
      </xdr:grpSpPr>
      <xdr:cxnSp macro="">
        <xdr:nvCxnSpPr>
          <xdr:cNvPr id="141" name="Shape 9">
            <a:extLst>
              <a:ext uri="{FF2B5EF4-FFF2-40B4-BE49-F238E27FC236}">
                <a16:creationId xmlns="" xmlns:a16="http://schemas.microsoft.com/office/drawing/2014/main" id="{00000000-0008-0000-0100-00008D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26</xdr:row>
      <xdr:rowOff>57150</xdr:rowOff>
    </xdr:from>
    <xdr:ext cx="38100" cy="133350"/>
    <xdr:grpSp>
      <xdr:nvGrpSpPr>
        <xdr:cNvPr id="142" name="Shape 2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GrpSpPr/>
      </xdr:nvGrpSpPr>
      <xdr:grpSpPr>
        <a:xfrm>
          <a:off x="6496050" y="6115050"/>
          <a:ext cx="38100" cy="133350"/>
          <a:chOff x="5346000" y="3713325"/>
          <a:chExt cx="0" cy="133350"/>
        </a:xfrm>
      </xdr:grpSpPr>
      <xdr:cxnSp macro="">
        <xdr:nvCxnSpPr>
          <xdr:cNvPr id="143" name="Shape 4">
            <a:extLst>
              <a:ext uri="{FF2B5EF4-FFF2-40B4-BE49-F238E27FC236}">
                <a16:creationId xmlns="" xmlns:a16="http://schemas.microsoft.com/office/drawing/2014/main" id="{00000000-0008-0000-0100-00008F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31</xdr:row>
      <xdr:rowOff>38100</xdr:rowOff>
    </xdr:from>
    <xdr:ext cx="1466850" cy="38100"/>
    <xdr:grpSp>
      <xdr:nvGrpSpPr>
        <xdr:cNvPr id="144" name="Shape 2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GrpSpPr/>
      </xdr:nvGrpSpPr>
      <xdr:grpSpPr>
        <a:xfrm>
          <a:off x="361950" y="7286625"/>
          <a:ext cx="1466850" cy="38100"/>
          <a:chOff x="4612575" y="3780000"/>
          <a:chExt cx="1466850" cy="0"/>
        </a:xfrm>
      </xdr:grpSpPr>
      <xdr:cxnSp macro="">
        <xdr:nvCxnSpPr>
          <xdr:cNvPr id="145" name="Shape 3">
            <a:extLst>
              <a:ext uri="{FF2B5EF4-FFF2-40B4-BE49-F238E27FC236}">
                <a16:creationId xmlns="" xmlns:a16="http://schemas.microsoft.com/office/drawing/2014/main" id="{00000000-0008-0000-0100-000091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31</xdr:row>
      <xdr:rowOff>57150</xdr:rowOff>
    </xdr:from>
    <xdr:ext cx="38100" cy="133350"/>
    <xdr:grpSp>
      <xdr:nvGrpSpPr>
        <xdr:cNvPr id="146" name="Shape 2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GrpSpPr/>
      </xdr:nvGrpSpPr>
      <xdr:grpSpPr>
        <a:xfrm>
          <a:off x="342900" y="7305675"/>
          <a:ext cx="38100" cy="133350"/>
          <a:chOff x="5346000" y="3713325"/>
          <a:chExt cx="0" cy="133350"/>
        </a:xfrm>
      </xdr:grpSpPr>
      <xdr:cxnSp macro="">
        <xdr:nvCxnSpPr>
          <xdr:cNvPr id="147" name="Shape 4">
            <a:extLst>
              <a:ext uri="{FF2B5EF4-FFF2-40B4-BE49-F238E27FC236}">
                <a16:creationId xmlns="" xmlns:a16="http://schemas.microsoft.com/office/drawing/2014/main" id="{00000000-0008-0000-0100-000093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361950</xdr:colOff>
      <xdr:row>33</xdr:row>
      <xdr:rowOff>57150</xdr:rowOff>
    </xdr:from>
    <xdr:ext cx="1466850" cy="38100"/>
    <xdr:grpSp>
      <xdr:nvGrpSpPr>
        <xdr:cNvPr id="148" name="Shape 2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GrpSpPr/>
      </xdr:nvGrpSpPr>
      <xdr:grpSpPr>
        <a:xfrm>
          <a:off x="361950" y="7781925"/>
          <a:ext cx="1466850" cy="38100"/>
          <a:chOff x="4612575" y="3780000"/>
          <a:chExt cx="1466850" cy="0"/>
        </a:xfrm>
      </xdr:grpSpPr>
      <xdr:cxnSp macro="">
        <xdr:nvCxnSpPr>
          <xdr:cNvPr id="149" name="Shape 3">
            <a:extLst>
              <a:ext uri="{FF2B5EF4-FFF2-40B4-BE49-F238E27FC236}">
                <a16:creationId xmlns="" xmlns:a16="http://schemas.microsoft.com/office/drawing/2014/main" id="{00000000-0008-0000-0100-000095000000}"/>
              </a:ext>
            </a:extLst>
          </xdr:cNvPr>
          <xdr:cNvCxnSpPr/>
        </xdr:nvCxnSpPr>
        <xdr:spPr>
          <a:xfrm rot="10800000">
            <a:off x="4612575" y="3780000"/>
            <a:ext cx="1466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333375</xdr:colOff>
      <xdr:row>33</xdr:row>
      <xdr:rowOff>0</xdr:rowOff>
    </xdr:from>
    <xdr:ext cx="38100" cy="76200"/>
    <xdr:grpSp>
      <xdr:nvGrpSpPr>
        <xdr:cNvPr id="150" name="Shape 2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GrpSpPr/>
      </xdr:nvGrpSpPr>
      <xdr:grpSpPr>
        <a:xfrm>
          <a:off x="333375" y="7724775"/>
          <a:ext cx="38100" cy="76200"/>
          <a:chOff x="5346000" y="3741900"/>
          <a:chExt cx="0" cy="76200"/>
        </a:xfrm>
      </xdr:grpSpPr>
      <xdr:cxnSp macro="">
        <xdr:nvCxnSpPr>
          <xdr:cNvPr id="151" name="Shape 6">
            <a:extLst>
              <a:ext uri="{FF2B5EF4-FFF2-40B4-BE49-F238E27FC236}">
                <a16:creationId xmlns="" xmlns:a16="http://schemas.microsoft.com/office/drawing/2014/main" id="{00000000-0008-0000-0100-000097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31</xdr:row>
      <xdr:rowOff>38100</xdr:rowOff>
    </xdr:from>
    <xdr:ext cx="1190625" cy="38100"/>
    <xdr:grpSp>
      <xdr:nvGrpSpPr>
        <xdr:cNvPr id="152" name="Shape 2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GrpSpPr/>
      </xdr:nvGrpSpPr>
      <xdr:grpSpPr>
        <a:xfrm>
          <a:off x="3724275" y="7286625"/>
          <a:ext cx="1190625" cy="38100"/>
          <a:chOff x="4750688" y="3780000"/>
          <a:chExt cx="1190625" cy="0"/>
        </a:xfrm>
      </xdr:grpSpPr>
      <xdr:cxnSp macro="">
        <xdr:nvCxnSpPr>
          <xdr:cNvPr id="153" name="Shape 7">
            <a:extLst>
              <a:ext uri="{FF2B5EF4-FFF2-40B4-BE49-F238E27FC236}">
                <a16:creationId xmlns="" xmlns:a16="http://schemas.microsoft.com/office/drawing/2014/main" id="{00000000-0008-0000-0100-000099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31</xdr:row>
      <xdr:rowOff>57150</xdr:rowOff>
    </xdr:from>
    <xdr:ext cx="38100" cy="133350"/>
    <xdr:grpSp>
      <xdr:nvGrpSpPr>
        <xdr:cNvPr id="154" name="Shape 2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GrpSpPr/>
      </xdr:nvGrpSpPr>
      <xdr:grpSpPr>
        <a:xfrm>
          <a:off x="4800600" y="7305675"/>
          <a:ext cx="38100" cy="133350"/>
          <a:chOff x="5346000" y="3713325"/>
          <a:chExt cx="0" cy="133350"/>
        </a:xfrm>
      </xdr:grpSpPr>
      <xdr:cxnSp macro="">
        <xdr:nvCxnSpPr>
          <xdr:cNvPr id="155" name="Shape 4">
            <a:extLst>
              <a:ext uri="{FF2B5EF4-FFF2-40B4-BE49-F238E27FC236}">
                <a16:creationId xmlns="" xmlns:a16="http://schemas.microsoft.com/office/drawing/2014/main" id="{00000000-0008-0000-0100-00009B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0</xdr:colOff>
      <xdr:row>33</xdr:row>
      <xdr:rowOff>38100</xdr:rowOff>
    </xdr:from>
    <xdr:ext cx="1190625" cy="38100"/>
    <xdr:grpSp>
      <xdr:nvGrpSpPr>
        <xdr:cNvPr id="156" name="Shape 2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GrpSpPr/>
      </xdr:nvGrpSpPr>
      <xdr:grpSpPr>
        <a:xfrm>
          <a:off x="3724275" y="7762875"/>
          <a:ext cx="1190625" cy="38100"/>
          <a:chOff x="4750688" y="3780000"/>
          <a:chExt cx="1190625" cy="0"/>
        </a:xfrm>
      </xdr:grpSpPr>
      <xdr:cxnSp macro="">
        <xdr:nvCxnSpPr>
          <xdr:cNvPr id="157" name="Shape 7">
            <a:extLst>
              <a:ext uri="{FF2B5EF4-FFF2-40B4-BE49-F238E27FC236}">
                <a16:creationId xmlns="" xmlns:a16="http://schemas.microsoft.com/office/drawing/2014/main" id="{00000000-0008-0000-0100-00009D000000}"/>
              </a:ext>
            </a:extLst>
          </xdr:cNvPr>
          <xdr:cNvCxnSpPr/>
        </xdr:nvCxnSpPr>
        <xdr:spPr>
          <a:xfrm>
            <a:off x="4750688" y="3780000"/>
            <a:ext cx="11906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257175</xdr:colOff>
      <xdr:row>33</xdr:row>
      <xdr:rowOff>0</xdr:rowOff>
    </xdr:from>
    <xdr:ext cx="38100" cy="57150"/>
    <xdr:grpSp>
      <xdr:nvGrpSpPr>
        <xdr:cNvPr id="158" name="Shape 2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GrpSpPr/>
      </xdr:nvGrpSpPr>
      <xdr:grpSpPr>
        <a:xfrm>
          <a:off x="4800600" y="7724775"/>
          <a:ext cx="38100" cy="57150"/>
          <a:chOff x="5346000" y="3751425"/>
          <a:chExt cx="0" cy="57150"/>
        </a:xfrm>
      </xdr:grpSpPr>
      <xdr:cxnSp macro="">
        <xdr:nvCxnSpPr>
          <xdr:cNvPr id="159" name="Shape 8">
            <a:extLst>
              <a:ext uri="{FF2B5EF4-FFF2-40B4-BE49-F238E27FC236}">
                <a16:creationId xmlns="" xmlns:a16="http://schemas.microsoft.com/office/drawing/2014/main" id="{00000000-0008-0000-0100-00009F000000}"/>
              </a:ext>
            </a:extLst>
          </xdr:cNvPr>
          <xdr:cNvCxnSpPr/>
        </xdr:nvCxnSpPr>
        <xdr:spPr>
          <a:xfrm>
            <a:off x="5346000" y="3751425"/>
            <a:ext cx="0" cy="57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31</xdr:row>
      <xdr:rowOff>57150</xdr:rowOff>
    </xdr:from>
    <xdr:ext cx="38100" cy="133350"/>
    <xdr:grpSp>
      <xdr:nvGrpSpPr>
        <xdr:cNvPr id="160" name="Shape 2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GrpSpPr/>
      </xdr:nvGrpSpPr>
      <xdr:grpSpPr>
        <a:xfrm>
          <a:off x="6496050" y="7305675"/>
          <a:ext cx="38100" cy="133350"/>
          <a:chOff x="5346000" y="3713325"/>
          <a:chExt cx="0" cy="133350"/>
        </a:xfrm>
      </xdr:grpSpPr>
      <xdr:cxnSp macro="">
        <xdr:nvCxnSpPr>
          <xdr:cNvPr id="161" name="Shape 4">
            <a:extLst>
              <a:ext uri="{FF2B5EF4-FFF2-40B4-BE49-F238E27FC236}">
                <a16:creationId xmlns="" xmlns:a16="http://schemas.microsoft.com/office/drawing/2014/main" id="{00000000-0008-0000-0100-0000A1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31</xdr:row>
      <xdr:rowOff>38100</xdr:rowOff>
    </xdr:from>
    <xdr:ext cx="1552575" cy="38100"/>
    <xdr:grpSp>
      <xdr:nvGrpSpPr>
        <xdr:cNvPr id="162" name="Shape 2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GrpSpPr/>
      </xdr:nvGrpSpPr>
      <xdr:grpSpPr>
        <a:xfrm>
          <a:off x="6515100" y="7286625"/>
          <a:ext cx="1552575" cy="38100"/>
          <a:chOff x="4569713" y="3780000"/>
          <a:chExt cx="1552575" cy="0"/>
        </a:xfrm>
      </xdr:grpSpPr>
      <xdr:cxnSp macro="">
        <xdr:nvCxnSpPr>
          <xdr:cNvPr id="163" name="Shape 9">
            <a:extLst>
              <a:ext uri="{FF2B5EF4-FFF2-40B4-BE49-F238E27FC236}">
                <a16:creationId xmlns="" xmlns:a16="http://schemas.microsoft.com/office/drawing/2014/main" id="{00000000-0008-0000-0100-0000A3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33</xdr:row>
      <xdr:rowOff>0</xdr:rowOff>
    </xdr:from>
    <xdr:ext cx="38100" cy="76200"/>
    <xdr:grpSp>
      <xdr:nvGrpSpPr>
        <xdr:cNvPr id="164" name="Shape 2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GrpSpPr/>
      </xdr:nvGrpSpPr>
      <xdr:grpSpPr>
        <a:xfrm>
          <a:off x="6496050" y="7724775"/>
          <a:ext cx="38100" cy="76200"/>
          <a:chOff x="5346000" y="3741900"/>
          <a:chExt cx="0" cy="76200"/>
        </a:xfrm>
      </xdr:grpSpPr>
      <xdr:cxnSp macro="">
        <xdr:nvCxnSpPr>
          <xdr:cNvPr id="165" name="Shape 6">
            <a:extLst>
              <a:ext uri="{FF2B5EF4-FFF2-40B4-BE49-F238E27FC236}">
                <a16:creationId xmlns="" xmlns:a16="http://schemas.microsoft.com/office/drawing/2014/main" id="{00000000-0008-0000-0100-0000A5000000}"/>
              </a:ext>
            </a:extLst>
          </xdr:cNvPr>
          <xdr:cNvCxnSpPr/>
        </xdr:nvCxnSpPr>
        <xdr:spPr>
          <a:xfrm>
            <a:off x="5346000" y="3741900"/>
            <a:ext cx="0" cy="762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276225</xdr:colOff>
      <xdr:row>33</xdr:row>
      <xdr:rowOff>57150</xdr:rowOff>
    </xdr:from>
    <xdr:ext cx="1552575" cy="38100"/>
    <xdr:grpSp>
      <xdr:nvGrpSpPr>
        <xdr:cNvPr id="166" name="Shape 2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GrpSpPr/>
      </xdr:nvGrpSpPr>
      <xdr:grpSpPr>
        <a:xfrm>
          <a:off x="6515100" y="7781925"/>
          <a:ext cx="1552575" cy="38100"/>
          <a:chOff x="4569713" y="3780000"/>
          <a:chExt cx="1552575" cy="0"/>
        </a:xfrm>
      </xdr:grpSpPr>
      <xdr:cxnSp macro="">
        <xdr:nvCxnSpPr>
          <xdr:cNvPr id="167" name="Shape 9">
            <a:extLst>
              <a:ext uri="{FF2B5EF4-FFF2-40B4-BE49-F238E27FC236}">
                <a16:creationId xmlns="" xmlns:a16="http://schemas.microsoft.com/office/drawing/2014/main" id="{00000000-0008-0000-0100-0000A7000000}"/>
              </a:ext>
            </a:extLst>
          </xdr:cNvPr>
          <xdr:cNvCxnSpPr/>
        </xdr:nvCxnSpPr>
        <xdr:spPr>
          <a:xfrm>
            <a:off x="4569713" y="3780000"/>
            <a:ext cx="15525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8</xdr:col>
      <xdr:colOff>257175</xdr:colOff>
      <xdr:row>31</xdr:row>
      <xdr:rowOff>57150</xdr:rowOff>
    </xdr:from>
    <xdr:ext cx="38100" cy="133350"/>
    <xdr:grpSp>
      <xdr:nvGrpSpPr>
        <xdr:cNvPr id="168" name="Shape 2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GrpSpPr/>
      </xdr:nvGrpSpPr>
      <xdr:grpSpPr>
        <a:xfrm>
          <a:off x="6496050" y="7305675"/>
          <a:ext cx="38100" cy="133350"/>
          <a:chOff x="5346000" y="3713325"/>
          <a:chExt cx="0" cy="133350"/>
        </a:xfrm>
      </xdr:grpSpPr>
      <xdr:cxnSp macro="">
        <xdr:nvCxnSpPr>
          <xdr:cNvPr id="169" name="Shape 4">
            <a:extLst>
              <a:ext uri="{FF2B5EF4-FFF2-40B4-BE49-F238E27FC236}">
                <a16:creationId xmlns="" xmlns:a16="http://schemas.microsoft.com/office/drawing/2014/main" id="{00000000-0008-0000-0100-0000A9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3</xdr:row>
      <xdr:rowOff>161925</xdr:rowOff>
    </xdr:from>
    <xdr:ext cx="1866900" cy="676275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0</xdr:row>
      <xdr:rowOff>0</xdr:rowOff>
    </xdr:from>
    <xdr:ext cx="1104900" cy="88582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1Epdr7bjC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J18" sqref="J18"/>
    </sheetView>
  </sheetViews>
  <sheetFormatPr baseColWidth="10" defaultColWidth="11.25" defaultRowHeight="15" customHeight="1"/>
  <cols>
    <col min="1" max="1" width="2.75" customWidth="1"/>
    <col min="2" max="2" width="18.25" customWidth="1"/>
    <col min="3" max="5" width="10.625" customWidth="1"/>
    <col min="6" max="6" width="2.75" customWidth="1"/>
    <col min="7" max="7" width="18.25" customWidth="1"/>
    <col min="8" max="11" width="10.625" customWidth="1"/>
    <col min="12" max="12" width="29.25" customWidth="1"/>
    <col min="13" max="13" width="25" customWidth="1"/>
    <col min="14" max="14" width="10.625" customWidth="1"/>
    <col min="15" max="16" width="10.625" hidden="1" customWidth="1"/>
    <col min="17" max="26" width="10.625" customWidth="1"/>
  </cols>
  <sheetData>
    <row r="1" spans="1:16" ht="15.75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3"/>
    </row>
    <row r="2" spans="1:16" ht="15.75">
      <c r="A2" s="94"/>
      <c r="B2" s="95"/>
      <c r="C2" s="95"/>
      <c r="D2" s="95"/>
      <c r="E2" s="95"/>
      <c r="F2" s="95"/>
      <c r="G2" s="95"/>
      <c r="H2" s="95"/>
      <c r="I2" s="95"/>
      <c r="J2" s="96"/>
    </row>
    <row r="3" spans="1:16" ht="15" customHeight="1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3"/>
    </row>
    <row r="4" spans="1:16" ht="15" customHeight="1">
      <c r="A4" s="94"/>
      <c r="B4" s="95"/>
      <c r="C4" s="95"/>
      <c r="D4" s="95"/>
      <c r="E4" s="95"/>
      <c r="F4" s="95"/>
      <c r="G4" s="95"/>
      <c r="H4" s="95"/>
      <c r="I4" s="95"/>
      <c r="J4" s="96"/>
    </row>
    <row r="5" spans="1:16" ht="15.75" customHeight="1">
      <c r="A5" s="1"/>
      <c r="B5" s="97" t="s">
        <v>11</v>
      </c>
      <c r="C5" s="98"/>
      <c r="D5" s="98"/>
      <c r="E5" s="99"/>
      <c r="F5" s="2"/>
      <c r="G5" s="100" t="s">
        <v>4</v>
      </c>
      <c r="H5" s="98"/>
      <c r="I5" s="98"/>
      <c r="J5" s="99"/>
      <c r="P5" s="3" t="s">
        <v>4</v>
      </c>
    </row>
    <row r="6" spans="1:16" ht="20.25" customHeight="1">
      <c r="A6" s="1"/>
      <c r="B6" s="4" t="s">
        <v>5</v>
      </c>
      <c r="C6" s="4" t="s">
        <v>6</v>
      </c>
      <c r="D6" s="1" t="s">
        <v>7</v>
      </c>
      <c r="E6" s="1" t="s">
        <v>8</v>
      </c>
      <c r="F6" s="2"/>
      <c r="G6" s="5" t="s">
        <v>5</v>
      </c>
      <c r="H6" s="5" t="s">
        <v>6</v>
      </c>
      <c r="I6" s="2" t="s">
        <v>7</v>
      </c>
      <c r="J6" s="2" t="s">
        <v>8</v>
      </c>
      <c r="P6" s="3" t="s">
        <v>3</v>
      </c>
    </row>
    <row r="7" spans="1:16" ht="15.75">
      <c r="A7" s="1">
        <v>1</v>
      </c>
      <c r="B7" s="4" t="s">
        <v>47</v>
      </c>
      <c r="C7" s="4" t="s">
        <v>48</v>
      </c>
      <c r="D7" s="1">
        <v>15.5</v>
      </c>
      <c r="E7" s="4" t="s">
        <v>12</v>
      </c>
      <c r="F7" s="2">
        <v>1</v>
      </c>
      <c r="G7" s="6" t="s">
        <v>68</v>
      </c>
      <c r="H7" s="5" t="s">
        <v>13</v>
      </c>
      <c r="I7" s="2">
        <v>24.4</v>
      </c>
      <c r="J7" s="5" t="s">
        <v>9</v>
      </c>
      <c r="L7" s="7" t="str">
        <f t="shared" ref="L7:L18" si="0">B7&amp;" "&amp;C7&amp;"("&amp;D7&amp;")"&amp;" - "&amp;E7</f>
        <v>LILLAMAND César(15,5) - U10</v>
      </c>
      <c r="M7" s="7" t="str">
        <f t="shared" ref="M7:M18" si="1">G7&amp;" "&amp;H7&amp;"("&amp;I7&amp;")"&amp;" - "&amp;J7</f>
        <v>LOCK BERRUT Jules(24,4) - U11</v>
      </c>
      <c r="O7" s="8" t="s">
        <v>10</v>
      </c>
      <c r="P7" s="3" t="s">
        <v>11</v>
      </c>
    </row>
    <row r="8" spans="1:16" ht="15.75">
      <c r="A8" s="1">
        <v>2</v>
      </c>
      <c r="B8" s="4" t="s">
        <v>49</v>
      </c>
      <c r="C8" s="4" t="s">
        <v>50</v>
      </c>
      <c r="D8" s="1">
        <v>23.1</v>
      </c>
      <c r="E8" s="4" t="s">
        <v>9</v>
      </c>
      <c r="F8" s="2">
        <v>2</v>
      </c>
      <c r="G8" s="5" t="s">
        <v>87</v>
      </c>
      <c r="H8" s="5" t="s">
        <v>88</v>
      </c>
      <c r="I8" s="2">
        <v>25.4</v>
      </c>
      <c r="J8" s="5" t="s">
        <v>9</v>
      </c>
      <c r="L8" s="7" t="str">
        <f t="shared" si="0"/>
        <v>DILLINGER Victor(23,1) - U11</v>
      </c>
      <c r="M8" s="7" t="str">
        <f t="shared" si="1"/>
        <v>HUREL Solan(25,4) - U11</v>
      </c>
      <c r="O8" s="8" t="s">
        <v>9</v>
      </c>
      <c r="P8" s="3" t="s">
        <v>2</v>
      </c>
    </row>
    <row r="9" spans="1:16" ht="15.75">
      <c r="A9" s="1">
        <v>3</v>
      </c>
      <c r="B9" s="4" t="s">
        <v>49</v>
      </c>
      <c r="C9" s="4" t="s">
        <v>51</v>
      </c>
      <c r="D9" s="1">
        <v>23.2</v>
      </c>
      <c r="E9" s="4" t="s">
        <v>9</v>
      </c>
      <c r="F9" s="2">
        <v>3</v>
      </c>
      <c r="G9" s="5" t="s">
        <v>78</v>
      </c>
      <c r="H9" s="5" t="s">
        <v>79</v>
      </c>
      <c r="I9" s="2">
        <v>32</v>
      </c>
      <c r="J9" s="5" t="s">
        <v>12</v>
      </c>
      <c r="L9" s="7" t="str">
        <f t="shared" si="0"/>
        <v>DILLINGER Aurelien(23,2) - U11</v>
      </c>
      <c r="M9" s="7" t="str">
        <f t="shared" si="1"/>
        <v>VALENTIN Tomas(32) - U10</v>
      </c>
      <c r="O9" s="3" t="s">
        <v>12</v>
      </c>
    </row>
    <row r="10" spans="1:16" ht="15.75">
      <c r="A10" s="1">
        <v>4</v>
      </c>
      <c r="B10" s="4" t="s">
        <v>52</v>
      </c>
      <c r="C10" s="4" t="s">
        <v>13</v>
      </c>
      <c r="D10" s="1">
        <v>24.6</v>
      </c>
      <c r="E10" s="4" t="s">
        <v>12</v>
      </c>
      <c r="F10" s="2">
        <v>4</v>
      </c>
      <c r="G10" s="5" t="s">
        <v>69</v>
      </c>
      <c r="H10" s="5" t="s">
        <v>86</v>
      </c>
      <c r="I10" s="2">
        <v>33</v>
      </c>
      <c r="J10" s="5" t="s">
        <v>9</v>
      </c>
      <c r="L10" s="7" t="str">
        <f t="shared" si="0"/>
        <v>HENNION Jules(24,6) - U10</v>
      </c>
      <c r="M10" s="7" t="str">
        <f t="shared" si="1"/>
        <v>MELONI Matéo(33) - U11</v>
      </c>
    </row>
    <row r="11" spans="1:16" ht="15.75">
      <c r="A11" s="1">
        <v>5</v>
      </c>
      <c r="B11" s="4" t="s">
        <v>53</v>
      </c>
      <c r="C11" s="4" t="s">
        <v>54</v>
      </c>
      <c r="D11" s="1">
        <v>26.8</v>
      </c>
      <c r="E11" s="4" t="s">
        <v>9</v>
      </c>
      <c r="F11" s="2">
        <v>5</v>
      </c>
      <c r="G11" s="5" t="s">
        <v>70</v>
      </c>
      <c r="H11" s="5" t="s">
        <v>71</v>
      </c>
      <c r="I11" s="2">
        <v>34.299999999999997</v>
      </c>
      <c r="J11" s="5" t="s">
        <v>12</v>
      </c>
      <c r="L11" s="7" t="str">
        <f t="shared" si="0"/>
        <v>BONFANTI Madeleine(26,8) - U11</v>
      </c>
      <c r="M11" s="7" t="str">
        <f t="shared" si="1"/>
        <v>BECU METAILLER Zachary(34,3) - U10</v>
      </c>
    </row>
    <row r="12" spans="1:16" ht="15.75">
      <c r="A12" s="1">
        <v>6</v>
      </c>
      <c r="B12" s="4" t="s">
        <v>55</v>
      </c>
      <c r="C12" s="4" t="s">
        <v>56</v>
      </c>
      <c r="D12" s="1">
        <v>29.4</v>
      </c>
      <c r="E12" s="4" t="s">
        <v>9</v>
      </c>
      <c r="F12" s="2">
        <v>6</v>
      </c>
      <c r="G12" s="5" t="s">
        <v>80</v>
      </c>
      <c r="H12" s="5" t="s">
        <v>81</v>
      </c>
      <c r="I12" s="2">
        <v>35</v>
      </c>
      <c r="J12" s="5" t="s">
        <v>9</v>
      </c>
      <c r="L12" s="7" t="str">
        <f t="shared" si="0"/>
        <v>LEVEBVRE Rafael(29,4) - U11</v>
      </c>
      <c r="M12" s="7" t="str">
        <f t="shared" si="1"/>
        <v>SPERLING Swann(35) - U11</v>
      </c>
    </row>
    <row r="13" spans="1:16" ht="15.75">
      <c r="A13" s="1">
        <v>7</v>
      </c>
      <c r="B13" s="4" t="s">
        <v>57</v>
      </c>
      <c r="C13" s="4" t="s">
        <v>58</v>
      </c>
      <c r="D13" s="1">
        <v>32</v>
      </c>
      <c r="E13" s="4" t="s">
        <v>12</v>
      </c>
      <c r="F13" s="2">
        <v>7</v>
      </c>
      <c r="G13" s="5" t="s">
        <v>72</v>
      </c>
      <c r="H13" s="5" t="s">
        <v>73</v>
      </c>
      <c r="I13" s="2">
        <v>37.6</v>
      </c>
      <c r="J13" s="5" t="s">
        <v>12</v>
      </c>
      <c r="L13" s="7" t="str">
        <f t="shared" si="0"/>
        <v>DIAGNE Limamou Laye(32) - U10</v>
      </c>
      <c r="M13" s="7" t="str">
        <f t="shared" si="1"/>
        <v>TAYLOR Anna(37,6) - U10</v>
      </c>
    </row>
    <row r="14" spans="1:16" ht="15.75">
      <c r="A14" s="1">
        <v>8</v>
      </c>
      <c r="B14" s="4" t="s">
        <v>59</v>
      </c>
      <c r="C14" s="4" t="s">
        <v>13</v>
      </c>
      <c r="D14" s="1">
        <v>33.299999999999997</v>
      </c>
      <c r="E14" s="4" t="s">
        <v>9</v>
      </c>
      <c r="F14" s="2">
        <v>8</v>
      </c>
      <c r="G14" s="5" t="s">
        <v>82</v>
      </c>
      <c r="H14" s="5" t="s">
        <v>83</v>
      </c>
      <c r="I14" s="2">
        <v>44.2</v>
      </c>
      <c r="J14" s="5" t="s">
        <v>9</v>
      </c>
      <c r="L14" s="7" t="str">
        <f t="shared" si="0"/>
        <v>DEVIN Jules(33,3) - U11</v>
      </c>
      <c r="M14" s="7" t="str">
        <f t="shared" si="1"/>
        <v>AGOSTINI Estelle(44,2) - U11</v>
      </c>
    </row>
    <row r="15" spans="1:16" ht="15.75">
      <c r="A15" s="1">
        <v>9</v>
      </c>
      <c r="B15" s="4" t="s">
        <v>60</v>
      </c>
      <c r="C15" s="4" t="s">
        <v>61</v>
      </c>
      <c r="D15" s="1">
        <v>34</v>
      </c>
      <c r="E15" s="4" t="s">
        <v>9</v>
      </c>
      <c r="F15" s="2">
        <v>9</v>
      </c>
      <c r="G15" s="5" t="s">
        <v>84</v>
      </c>
      <c r="H15" s="5" t="s">
        <v>85</v>
      </c>
      <c r="I15" s="2">
        <v>46.7</v>
      </c>
      <c r="J15" s="5" t="s">
        <v>12</v>
      </c>
      <c r="L15" s="7" t="str">
        <f t="shared" si="0"/>
        <v>LANDEAU Elisa(34) - U11</v>
      </c>
      <c r="M15" s="7" t="str">
        <f t="shared" si="1"/>
        <v>DEMURU Leo(46,7) - U10</v>
      </c>
    </row>
    <row r="16" spans="1:16" ht="15.75">
      <c r="A16" s="1">
        <v>10</v>
      </c>
      <c r="B16" s="4" t="s">
        <v>62</v>
      </c>
      <c r="C16" s="4" t="s">
        <v>63</v>
      </c>
      <c r="D16" s="1">
        <v>43.1</v>
      </c>
      <c r="E16" s="4" t="s">
        <v>12</v>
      </c>
      <c r="F16" s="2">
        <v>10</v>
      </c>
      <c r="G16" s="5" t="s">
        <v>74</v>
      </c>
      <c r="H16" s="5" t="s">
        <v>75</v>
      </c>
      <c r="I16" s="2">
        <v>49.1</v>
      </c>
      <c r="J16" s="5" t="s">
        <v>12</v>
      </c>
      <c r="L16" s="7" t="str">
        <f t="shared" si="0"/>
        <v>MARCUZ Antoine(43,1) - U10</v>
      </c>
      <c r="M16" s="7" t="str">
        <f t="shared" si="1"/>
        <v>STEWART Orla(49,1) - U10</v>
      </c>
    </row>
    <row r="17" spans="1:13" ht="15.75">
      <c r="A17" s="1">
        <v>11</v>
      </c>
      <c r="B17" s="4" t="s">
        <v>64</v>
      </c>
      <c r="C17" s="4" t="s">
        <v>65</v>
      </c>
      <c r="D17" s="1">
        <v>44.9</v>
      </c>
      <c r="E17" s="4" t="s">
        <v>9</v>
      </c>
      <c r="F17" s="2">
        <v>11</v>
      </c>
      <c r="G17" s="5" t="s">
        <v>76</v>
      </c>
      <c r="H17" s="5" t="s">
        <v>77</v>
      </c>
      <c r="I17" s="2">
        <v>49.6</v>
      </c>
      <c r="J17" s="5" t="s">
        <v>12</v>
      </c>
      <c r="L17" s="7" t="str">
        <f t="shared" si="0"/>
        <v>TOSATTO Kalista(44,9) - U11</v>
      </c>
      <c r="M17" s="7" t="str">
        <f t="shared" si="1"/>
        <v>BILLY Tao(49,6) - U10</v>
      </c>
    </row>
    <row r="18" spans="1:13" ht="15.75">
      <c r="A18" s="1">
        <v>12</v>
      </c>
      <c r="B18" s="4" t="s">
        <v>66</v>
      </c>
      <c r="C18" s="4" t="s">
        <v>67</v>
      </c>
      <c r="D18" s="1">
        <v>45.3</v>
      </c>
      <c r="E18" s="4" t="s">
        <v>12</v>
      </c>
      <c r="F18" s="2">
        <v>12</v>
      </c>
      <c r="G18" s="5" t="s">
        <v>117</v>
      </c>
      <c r="H18" s="5" t="s">
        <v>118</v>
      </c>
      <c r="I18" s="2">
        <v>37.6</v>
      </c>
      <c r="J18" s="5" t="s">
        <v>9</v>
      </c>
      <c r="L18" s="7" t="str">
        <f t="shared" si="0"/>
        <v>BAUER Clemence(45,3) - U10</v>
      </c>
      <c r="M18" s="7" t="str">
        <f t="shared" si="1"/>
        <v>CHAMPAGNE Aubin(37,6) - U11</v>
      </c>
    </row>
    <row r="19" spans="1:13" ht="15.75"/>
    <row r="20" spans="1:13" ht="15.75"/>
    <row r="22" spans="1:13" ht="15" customHeight="1">
      <c r="G22" s="7"/>
      <c r="H22" s="7"/>
    </row>
    <row r="23" spans="1:13" ht="15.75">
      <c r="D23" s="9"/>
      <c r="G23" s="7"/>
      <c r="H23" s="7"/>
    </row>
    <row r="24" spans="1:13" ht="15.75">
      <c r="D24" s="9"/>
      <c r="G24" s="7"/>
      <c r="H24" s="7"/>
    </row>
    <row r="25" spans="1:13" ht="15" customHeight="1">
      <c r="G25" s="7"/>
      <c r="H25" s="7"/>
    </row>
    <row r="26" spans="1:13" ht="15" customHeight="1">
      <c r="G26" s="7"/>
      <c r="H26" s="7"/>
    </row>
    <row r="27" spans="1:13" ht="15" customHeight="1">
      <c r="G27" s="7"/>
      <c r="H27" s="7"/>
    </row>
    <row r="29" spans="1:13" ht="15" customHeight="1">
      <c r="G29" s="7"/>
      <c r="H29" s="7"/>
    </row>
    <row r="30" spans="1:13" ht="15" customHeight="1">
      <c r="G30" s="7"/>
      <c r="H30" s="7"/>
    </row>
    <row r="31" spans="1:13" ht="15" customHeight="1">
      <c r="G31" s="7"/>
      <c r="H31" s="7"/>
    </row>
    <row r="32" spans="1:13" ht="15" customHeight="1">
      <c r="G32" s="7"/>
      <c r="H32" s="7"/>
    </row>
    <row r="33" spans="7:8" ht="15" customHeight="1">
      <c r="G33" s="7"/>
      <c r="H33" s="7"/>
    </row>
    <row r="34" spans="7:8" ht="15" customHeight="1">
      <c r="G34" s="7"/>
      <c r="H34" s="7"/>
    </row>
  </sheetData>
  <autoFilter ref="G6:J18">
    <sortState ref="G6:J18">
      <sortCondition ref="I6:I18"/>
    </sortState>
  </autoFilter>
  <mergeCells count="4">
    <mergeCell ref="A1:J2"/>
    <mergeCell ref="A3:J4"/>
    <mergeCell ref="B5:E5"/>
    <mergeCell ref="G5:J5"/>
  </mergeCells>
  <dataValidations count="2">
    <dataValidation type="list" allowBlank="1" showErrorMessage="1" sqref="B5 G5">
      <formula1>$P$5:$P$8</formula1>
    </dataValidation>
    <dataValidation type="list" allowBlank="1" showErrorMessage="1" sqref="E7:E18 J7:J18">
      <formula1>$O$6:$O$9</formula1>
    </dataValidation>
  </dataValidations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1" workbookViewId="0">
      <selection activeCell="I36" activeCellId="1" sqref="E36:F37 I36:J37"/>
    </sheetView>
  </sheetViews>
  <sheetFormatPr baseColWidth="10" defaultColWidth="11.25" defaultRowHeight="15" customHeight="1"/>
  <cols>
    <col min="1" max="3" width="10.75" customWidth="1"/>
    <col min="4" max="4" width="16.625" customWidth="1"/>
    <col min="5" max="6" width="10.75" customWidth="1"/>
    <col min="7" max="8" width="5.75" customWidth="1"/>
    <col min="9" max="11" width="10.75" customWidth="1"/>
    <col min="12" max="12" width="14.375" customWidth="1"/>
    <col min="13" max="15" width="10.75" customWidth="1"/>
    <col min="16" max="16" width="30.375" customWidth="1"/>
    <col min="17" max="17" width="25" customWidth="1"/>
    <col min="18" max="26" width="10.75" customWidth="1"/>
  </cols>
  <sheetData>
    <row r="1" spans="1:26" ht="15.75">
      <c r="A1" s="10"/>
      <c r="B1" s="10"/>
      <c r="C1" s="101" t="str">
        <f>Equipe!B5</f>
        <v>CD13</v>
      </c>
      <c r="D1" s="102"/>
      <c r="E1" s="10"/>
      <c r="F1" s="10"/>
      <c r="G1" s="10"/>
      <c r="H1" s="11"/>
      <c r="I1" s="12"/>
      <c r="J1" s="10"/>
      <c r="K1" s="101" t="str">
        <f>Equipe!G5</f>
        <v>CD04-05-84</v>
      </c>
      <c r="L1" s="10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>
      <c r="A2" s="14"/>
      <c r="B2" s="14"/>
      <c r="C2" s="103"/>
      <c r="D2" s="104"/>
      <c r="E2" s="14"/>
      <c r="F2" s="14"/>
      <c r="G2" s="14"/>
      <c r="H2" s="14"/>
      <c r="I2" s="14"/>
      <c r="J2" s="14"/>
      <c r="K2" s="103"/>
      <c r="L2" s="10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3.25">
      <c r="A3" s="15" t="s">
        <v>14</v>
      </c>
      <c r="B3" s="14"/>
      <c r="C3" s="105"/>
      <c r="D3" s="106"/>
      <c r="E3" s="14"/>
      <c r="F3" s="107" t="s">
        <v>15</v>
      </c>
      <c r="G3" s="98"/>
      <c r="H3" s="98"/>
      <c r="I3" s="99"/>
      <c r="J3" s="14"/>
      <c r="K3" s="105"/>
      <c r="L3" s="106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>
      <c r="A4" s="16">
        <v>6.9444444444444441E-3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2"/>
      <c r="M4" s="13"/>
      <c r="N4" s="13"/>
      <c r="O4" s="13"/>
      <c r="P4" s="13" t="s">
        <v>16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.75">
      <c r="A5" s="14"/>
      <c r="B5" s="14"/>
      <c r="C5" s="108" t="s">
        <v>17</v>
      </c>
      <c r="D5" s="109"/>
      <c r="E5" s="14"/>
      <c r="F5" s="15" t="s">
        <v>18</v>
      </c>
      <c r="G5" s="110" t="s">
        <v>19</v>
      </c>
      <c r="H5" s="111"/>
      <c r="I5" s="15" t="s">
        <v>18</v>
      </c>
      <c r="J5" s="14"/>
      <c r="K5" s="108" t="s">
        <v>17</v>
      </c>
      <c r="L5" s="109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>
      <c r="A6" s="11"/>
      <c r="B6" s="14"/>
      <c r="C6" s="14"/>
      <c r="D6" s="14"/>
      <c r="E6" s="14"/>
      <c r="F6" s="17"/>
      <c r="G6" s="17"/>
      <c r="H6" s="14"/>
      <c r="I6" s="14"/>
      <c r="J6" s="14"/>
      <c r="K6" s="14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>
      <c r="A7" s="11"/>
      <c r="B7" s="14"/>
      <c r="C7" s="113" t="s">
        <v>94</v>
      </c>
      <c r="D7" s="99"/>
      <c r="E7" s="14"/>
      <c r="F7" s="18"/>
      <c r="G7" s="18"/>
      <c r="H7" s="18"/>
      <c r="I7" s="18"/>
      <c r="J7" s="14"/>
      <c r="K7" s="112" t="s">
        <v>104</v>
      </c>
      <c r="L7" s="99"/>
      <c r="M7" s="13"/>
      <c r="N7" s="13"/>
      <c r="O7" s="13"/>
      <c r="P7" s="13" t="str">
        <f>Equipe!L7</f>
        <v>LILLAMAND César(15,5) - U10</v>
      </c>
      <c r="Q7" s="13" t="str">
        <f>Equipe!M7</f>
        <v>LOCK BERRUT Jules(24,4) - U11</v>
      </c>
      <c r="R7" s="13"/>
      <c r="S7" s="13"/>
      <c r="T7" s="13"/>
      <c r="U7" s="13"/>
      <c r="V7" s="13"/>
      <c r="W7" s="13"/>
      <c r="X7" s="13"/>
      <c r="Y7" s="13"/>
      <c r="Z7" s="13"/>
    </row>
    <row r="8" spans="1:26" ht="18.75">
      <c r="A8" s="19">
        <v>0.39583333333333331</v>
      </c>
      <c r="B8" s="14"/>
      <c r="C8" s="20"/>
      <c r="D8" s="20"/>
      <c r="E8" s="17"/>
      <c r="F8" s="66">
        <f>IF(OR($G8="",$H8=""),"",IF($G8=$H8,1,IF($G8&gt;=$H8+3,3,IF($G8&lt;$H8,0,2))))</f>
        <v>0</v>
      </c>
      <c r="G8" s="21">
        <v>0</v>
      </c>
      <c r="H8" s="22">
        <v>5</v>
      </c>
      <c r="I8" s="66">
        <f>IF(OR($G8="",$H8=""),"",IF($G8=$H8,1,IF($H8&gt;=$G8+3,3,IF($G8&gt;$H8,0,2))))</f>
        <v>3</v>
      </c>
      <c r="J8" s="17"/>
      <c r="K8" s="20"/>
      <c r="L8" s="20"/>
      <c r="M8" s="13"/>
      <c r="N8" s="13"/>
      <c r="O8" s="13"/>
      <c r="P8" s="13" t="str">
        <f>Equipe!L8</f>
        <v>DILLINGER Victor(23,1) - U11</v>
      </c>
      <c r="Q8" s="13" t="str">
        <f>Equipe!M8</f>
        <v>HUREL Solan(25,4) - U11</v>
      </c>
      <c r="R8" s="13"/>
      <c r="S8" s="13"/>
      <c r="T8" s="13"/>
      <c r="U8" s="13"/>
      <c r="V8" s="13"/>
      <c r="W8" s="13"/>
      <c r="X8" s="13"/>
      <c r="Y8" s="13"/>
      <c r="Z8" s="13"/>
    </row>
    <row r="9" spans="1:26" ht="18.75">
      <c r="A9" s="11"/>
      <c r="B9" s="14"/>
      <c r="C9" s="113" t="s">
        <v>95</v>
      </c>
      <c r="D9" s="99"/>
      <c r="E9" s="17"/>
      <c r="F9" s="67"/>
      <c r="G9" s="24"/>
      <c r="H9" s="25"/>
      <c r="I9" s="67"/>
      <c r="J9" s="17"/>
      <c r="K9" s="112" t="s">
        <v>105</v>
      </c>
      <c r="L9" s="99"/>
      <c r="M9" s="13"/>
      <c r="N9" s="13"/>
      <c r="O9" s="13"/>
      <c r="P9" s="13" t="str">
        <f>Equipe!L9</f>
        <v>DILLINGER Aurelien(23,2) - U11</v>
      </c>
      <c r="Q9" s="13" t="str">
        <f>Equipe!M9</f>
        <v>VALENTIN Tomas(32) - U10</v>
      </c>
      <c r="R9" s="13"/>
      <c r="S9" s="13"/>
      <c r="T9" s="13"/>
      <c r="U9" s="13"/>
      <c r="V9" s="13"/>
      <c r="W9" s="13"/>
      <c r="X9" s="13"/>
      <c r="Y9" s="13"/>
      <c r="Z9" s="13"/>
    </row>
    <row r="10" spans="1:26" ht="18.75">
      <c r="A10" s="11"/>
      <c r="B10" s="14"/>
      <c r="C10" s="20"/>
      <c r="D10" s="20"/>
      <c r="E10" s="17"/>
      <c r="F10" s="67"/>
      <c r="G10" s="24"/>
      <c r="H10" s="25"/>
      <c r="I10" s="67"/>
      <c r="J10" s="17"/>
      <c r="K10" s="20"/>
      <c r="L10" s="20"/>
      <c r="M10" s="13"/>
      <c r="N10" s="13"/>
      <c r="O10" s="13"/>
      <c r="P10" s="13" t="str">
        <f>Equipe!L10</f>
        <v>HENNION Jules(24,6) - U10</v>
      </c>
      <c r="Q10" s="13" t="str">
        <f>Equipe!M10</f>
        <v>MELONI Matéo(33) - U11</v>
      </c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.75">
      <c r="A11" s="11"/>
      <c r="B11" s="14"/>
      <c r="C11" s="20"/>
      <c r="D11" s="20"/>
      <c r="E11" s="17"/>
      <c r="F11" s="67"/>
      <c r="G11" s="24"/>
      <c r="H11" s="25"/>
      <c r="I11" s="67"/>
      <c r="J11" s="17"/>
      <c r="K11" s="20"/>
      <c r="L11" s="20"/>
      <c r="M11" s="13"/>
      <c r="N11" s="13"/>
      <c r="O11" s="13"/>
      <c r="P11" s="13" t="str">
        <f>Equipe!L11</f>
        <v>BONFANTI Madeleine(26,8) - U11</v>
      </c>
      <c r="Q11" s="13" t="str">
        <f>Equipe!M11</f>
        <v>BECU METAILLER Zachary(34,3) - U10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.75">
      <c r="A12" s="11"/>
      <c r="B12" s="14"/>
      <c r="C12" s="113" t="s">
        <v>96</v>
      </c>
      <c r="D12" s="99"/>
      <c r="E12" s="14"/>
      <c r="F12" s="68"/>
      <c r="G12" s="25"/>
      <c r="H12" s="25"/>
      <c r="I12" s="68"/>
      <c r="J12" s="14"/>
      <c r="K12" s="112" t="s">
        <v>106</v>
      </c>
      <c r="L12" s="99"/>
      <c r="M12" s="13"/>
      <c r="N12" s="13"/>
      <c r="O12" s="13"/>
      <c r="P12" s="13" t="str">
        <f>Equipe!L12</f>
        <v>LEVEBVRE Rafael(29,4) - U11</v>
      </c>
      <c r="Q12" s="13" t="str">
        <f>Equipe!M12</f>
        <v>SPERLING Swann(35) - U11</v>
      </c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.75">
      <c r="A13" s="19">
        <f>A8+$A$4</f>
        <v>0.40277777777777773</v>
      </c>
      <c r="B13" s="14"/>
      <c r="C13" s="20"/>
      <c r="D13" s="20"/>
      <c r="E13" s="17"/>
      <c r="F13" s="66"/>
      <c r="G13" s="21">
        <v>1</v>
      </c>
      <c r="H13" s="22">
        <v>4</v>
      </c>
      <c r="I13" s="66">
        <f>IF(OR($G13="",$H13=""),"",IF($G13=$H13,1,IF($H13&gt;=$G13+3,3,IF($G13&gt;$H13,0,2))))</f>
        <v>3</v>
      </c>
      <c r="J13" s="17"/>
      <c r="K13" s="20"/>
      <c r="L13" s="20"/>
      <c r="M13" s="13"/>
      <c r="N13" s="13"/>
      <c r="O13" s="13"/>
      <c r="P13" s="13" t="str">
        <f>Equipe!L13</f>
        <v>DIAGNE Limamou Laye(32) - U10</v>
      </c>
      <c r="Q13" s="13" t="str">
        <f>Equipe!M13</f>
        <v>TAYLOR Anna(37,6) - U10</v>
      </c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8.75">
      <c r="A14" s="11"/>
      <c r="B14" s="14"/>
      <c r="C14" s="113" t="s">
        <v>97</v>
      </c>
      <c r="D14" s="99"/>
      <c r="E14" s="17"/>
      <c r="F14" s="67"/>
      <c r="G14" s="24"/>
      <c r="H14" s="25"/>
      <c r="I14" s="67"/>
      <c r="J14" s="17"/>
      <c r="K14" s="112" t="s">
        <v>106</v>
      </c>
      <c r="L14" s="99"/>
      <c r="M14" s="13"/>
      <c r="N14" s="13"/>
      <c r="O14" s="13"/>
      <c r="P14" s="13" t="str">
        <f>Equipe!L14</f>
        <v>DEVIN Jules(33,3) - U11</v>
      </c>
      <c r="Q14" s="13" t="str">
        <f>Equipe!M14</f>
        <v>AGOSTINI Estelle(44,2) - U11</v>
      </c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.75">
      <c r="A15" s="11"/>
      <c r="B15" s="14"/>
      <c r="C15" s="20"/>
      <c r="D15" s="20"/>
      <c r="E15" s="17"/>
      <c r="F15" s="67"/>
      <c r="G15" s="24"/>
      <c r="H15" s="25"/>
      <c r="I15" s="67"/>
      <c r="J15" s="17"/>
      <c r="K15" s="20"/>
      <c r="L15" s="20"/>
      <c r="M15" s="13"/>
      <c r="N15" s="13"/>
      <c r="O15" s="13"/>
      <c r="P15" s="13" t="str">
        <f>Equipe!L15</f>
        <v>LANDEAU Elisa(34) - U11</v>
      </c>
      <c r="Q15" s="13" t="str">
        <f>Equipe!M15</f>
        <v>DEMURU Leo(46,7) - U10</v>
      </c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.75">
      <c r="A16" s="11"/>
      <c r="B16" s="14"/>
      <c r="C16" s="20"/>
      <c r="D16" s="20"/>
      <c r="E16" s="17"/>
      <c r="F16" s="67"/>
      <c r="G16" s="24"/>
      <c r="H16" s="25"/>
      <c r="I16" s="67"/>
      <c r="J16" s="17"/>
      <c r="K16" s="20"/>
      <c r="L16" s="20"/>
      <c r="M16" s="13"/>
      <c r="N16" s="13"/>
      <c r="O16" s="13"/>
      <c r="P16" s="13" t="str">
        <f>Equipe!L16</f>
        <v>MARCUZ Antoine(43,1) - U10</v>
      </c>
      <c r="Q16" s="13" t="str">
        <f>Equipe!M16</f>
        <v>STEWART Orla(49,1) - U10</v>
      </c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.75">
      <c r="A17" s="11"/>
      <c r="B17" s="14"/>
      <c r="C17" s="113" t="s">
        <v>100</v>
      </c>
      <c r="D17" s="99"/>
      <c r="E17" s="14"/>
      <c r="F17" s="68"/>
      <c r="G17" s="25"/>
      <c r="H17" s="25"/>
      <c r="I17" s="68"/>
      <c r="J17" s="14"/>
      <c r="K17" s="112" t="s">
        <v>107</v>
      </c>
      <c r="L17" s="99"/>
      <c r="M17" s="13"/>
      <c r="N17" s="13"/>
      <c r="O17" s="13"/>
      <c r="P17" s="13" t="str">
        <f>Equipe!L17</f>
        <v>TOSATTO Kalista(44,9) - U11</v>
      </c>
      <c r="Q17" s="13" t="str">
        <f>Equipe!M17</f>
        <v>BILLY Tao(49,6) - U10</v>
      </c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.75">
      <c r="A18" s="19">
        <f>A13+$A$4</f>
        <v>0.40972222222222215</v>
      </c>
      <c r="B18" s="14"/>
      <c r="C18" s="20"/>
      <c r="D18" s="20"/>
      <c r="E18" s="17"/>
      <c r="F18" s="66">
        <f>IF(OR($G18="",$H18=""),"",IF($G18=$H18,1,IF($G18&gt;=$H18+3,3,IF($G18&lt;$H18,0,2))))</f>
        <v>2</v>
      </c>
      <c r="G18" s="21">
        <v>4</v>
      </c>
      <c r="H18" s="22">
        <v>2</v>
      </c>
      <c r="I18" s="66">
        <f>IF(OR($G18="",$H18=""),"",IF($G18=$H18,1,IF($H18&gt;=$G18+3,3,IF($G18&gt;$H18,0,2))))</f>
        <v>0</v>
      </c>
      <c r="J18" s="17"/>
      <c r="K18" s="20"/>
      <c r="L18" s="20"/>
      <c r="M18" s="13"/>
      <c r="N18" s="13"/>
      <c r="O18" s="13"/>
      <c r="P18" s="13" t="str">
        <f>Equipe!L18</f>
        <v>BAUER Clemence(45,3) - U10</v>
      </c>
      <c r="Q18" s="13" t="str">
        <f>Equipe!M18</f>
        <v>CHAMPAGNE Aubin(37,6) - U11</v>
      </c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.75">
      <c r="A19" s="11"/>
      <c r="B19" s="14"/>
      <c r="C19" s="113" t="s">
        <v>98</v>
      </c>
      <c r="D19" s="99"/>
      <c r="E19" s="17"/>
      <c r="F19" s="67"/>
      <c r="G19" s="24"/>
      <c r="H19" s="25"/>
      <c r="I19" s="67"/>
      <c r="J19" s="17"/>
      <c r="K19" s="112" t="s">
        <v>108</v>
      </c>
      <c r="L19" s="99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.75">
      <c r="A20" s="11"/>
      <c r="B20" s="14"/>
      <c r="C20" s="26"/>
      <c r="D20" s="26"/>
      <c r="E20" s="17"/>
      <c r="F20" s="67"/>
      <c r="G20" s="24"/>
      <c r="H20" s="25"/>
      <c r="I20" s="67"/>
      <c r="J20" s="17"/>
      <c r="K20" s="20"/>
      <c r="L20" s="27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.75">
      <c r="A21" s="11"/>
      <c r="B21" s="14"/>
      <c r="C21" s="20"/>
      <c r="D21" s="20"/>
      <c r="E21" s="17"/>
      <c r="F21" s="67"/>
      <c r="G21" s="24"/>
      <c r="H21" s="25"/>
      <c r="I21" s="67"/>
      <c r="J21" s="17"/>
      <c r="K21" s="28"/>
      <c r="L21" s="27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.75">
      <c r="A22" s="11"/>
      <c r="B22" s="14"/>
      <c r="C22" s="113" t="s">
        <v>101</v>
      </c>
      <c r="D22" s="99"/>
      <c r="E22" s="14"/>
      <c r="F22" s="68"/>
      <c r="G22" s="25"/>
      <c r="H22" s="25"/>
      <c r="I22" s="68"/>
      <c r="J22" s="14"/>
      <c r="K22" s="112" t="s">
        <v>109</v>
      </c>
      <c r="L22" s="99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.75">
      <c r="A23" s="19">
        <f>A18+$A$4</f>
        <v>0.41666666666666657</v>
      </c>
      <c r="B23" s="14"/>
      <c r="C23" s="20"/>
      <c r="D23" s="20"/>
      <c r="E23" s="17"/>
      <c r="F23" s="66">
        <f>IF(OR($G23="",$H23=""),"",IF($G23=$H23,1,IF($G23&gt;=$H23+3,3,IF($G23&lt;$H23,0,2))))</f>
        <v>0</v>
      </c>
      <c r="G23" s="21">
        <v>2</v>
      </c>
      <c r="H23" s="22">
        <v>4</v>
      </c>
      <c r="I23" s="66">
        <f>IF(OR($G23="",$H23=""),"",IF($G23=$H23,1,IF($H23&gt;=$G23+3,3,IF($G23&gt;$H23,0,2))))</f>
        <v>2</v>
      </c>
      <c r="J23" s="17"/>
      <c r="K23" s="28"/>
      <c r="L23" s="27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.75">
      <c r="A24" s="11"/>
      <c r="B24" s="14"/>
      <c r="C24" s="113" t="s">
        <v>99</v>
      </c>
      <c r="D24" s="99"/>
      <c r="E24" s="17"/>
      <c r="F24" s="69"/>
      <c r="G24" s="63"/>
      <c r="H24" s="25"/>
      <c r="I24" s="69"/>
      <c r="J24" s="17"/>
      <c r="K24" s="112" t="s">
        <v>110</v>
      </c>
      <c r="L24" s="99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.75">
      <c r="A25" s="11"/>
      <c r="B25" s="14"/>
      <c r="C25" s="20"/>
      <c r="D25" s="20"/>
      <c r="E25" s="17"/>
      <c r="F25" s="69"/>
      <c r="G25" s="63"/>
      <c r="H25" s="25"/>
      <c r="I25" s="69"/>
      <c r="J25" s="17"/>
      <c r="K25" s="20"/>
      <c r="L25" s="28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.75">
      <c r="A26" s="13"/>
      <c r="B26" s="13"/>
      <c r="C26" s="13"/>
      <c r="D26" s="13"/>
      <c r="E26" s="13"/>
      <c r="F26" s="33"/>
      <c r="G26" s="13"/>
      <c r="H26" s="25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.75">
      <c r="A27" s="11"/>
      <c r="B27" s="14"/>
      <c r="C27" s="113" t="s">
        <v>102</v>
      </c>
      <c r="D27" s="99"/>
      <c r="E27" s="14"/>
      <c r="F27" s="68"/>
      <c r="G27" s="25"/>
      <c r="H27" s="25"/>
      <c r="I27" s="68"/>
      <c r="J27" s="14"/>
      <c r="K27" s="112" t="s">
        <v>111</v>
      </c>
      <c r="L27" s="99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.75">
      <c r="A28" s="19">
        <f>A23+$A$4</f>
        <v>0.42361111111111099</v>
      </c>
      <c r="B28" s="14"/>
      <c r="C28" s="20"/>
      <c r="D28" s="20"/>
      <c r="E28" s="17"/>
      <c r="F28" s="66">
        <f>IF(OR($G28="",$H28=""),"",IF($G28=$H28,1,IF($G28&gt;=$H28+3,3,IF($G28&lt;$H28,0,2))))</f>
        <v>1</v>
      </c>
      <c r="G28" s="64">
        <v>3</v>
      </c>
      <c r="H28" s="65">
        <v>3</v>
      </c>
      <c r="I28" s="66">
        <f>IF(OR($G28="",$H28=""),"",IF($G28=$H28,1,IF($H28&gt;=$G28+3,3,IF($G28&gt;$H28,0,2))))</f>
        <v>1</v>
      </c>
      <c r="J28" s="17"/>
      <c r="K28" s="20"/>
      <c r="L28" s="20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.75">
      <c r="A29" s="11"/>
      <c r="B29" s="14"/>
      <c r="C29" s="113" t="s">
        <v>103</v>
      </c>
      <c r="D29" s="99"/>
      <c r="E29" s="17"/>
      <c r="F29" s="67"/>
      <c r="G29" s="24"/>
      <c r="H29" s="25"/>
      <c r="I29" s="67"/>
      <c r="J29" s="17"/>
      <c r="K29" s="112" t="s">
        <v>112</v>
      </c>
      <c r="L29" s="9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>
      <c r="A30" s="11"/>
      <c r="B30" s="14"/>
      <c r="C30" s="26"/>
      <c r="D30" s="26"/>
      <c r="E30" s="17"/>
      <c r="F30" s="67"/>
      <c r="G30" s="24"/>
      <c r="H30" s="25"/>
      <c r="I30" s="67"/>
      <c r="J30" s="17"/>
      <c r="K30" s="20"/>
      <c r="L30" s="27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.75">
      <c r="A31" s="11"/>
      <c r="B31" s="14"/>
      <c r="C31" s="20"/>
      <c r="D31" s="20"/>
      <c r="E31" s="17"/>
      <c r="F31" s="67"/>
      <c r="G31" s="24"/>
      <c r="H31" s="25"/>
      <c r="I31" s="67"/>
      <c r="J31" s="17"/>
      <c r="K31" s="28"/>
      <c r="L31" s="27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.75">
      <c r="A32" s="11"/>
      <c r="B32" s="14"/>
      <c r="C32" s="113"/>
      <c r="D32" s="99"/>
      <c r="E32" s="14"/>
      <c r="F32" s="68"/>
      <c r="G32" s="25"/>
      <c r="H32" s="25"/>
      <c r="I32" s="68"/>
      <c r="J32" s="14"/>
      <c r="K32" s="112"/>
      <c r="L32" s="99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.75">
      <c r="A33" s="19">
        <f>A28+$A$4</f>
        <v>0.43055555555555541</v>
      </c>
      <c r="B33" s="14"/>
      <c r="C33" s="20"/>
      <c r="D33" s="20"/>
      <c r="E33" s="17"/>
      <c r="F33" s="66" t="str">
        <f>IF(OR($G33="",$H33=""),"",IF($G33=$H33,1,IF($G33&gt;=$H33+3,3,IF($G33&lt;$H33,0,2))))</f>
        <v/>
      </c>
      <c r="G33" s="64"/>
      <c r="H33" s="65"/>
      <c r="I33" s="66" t="str">
        <f>IF(OR($G33="",$H33=""),"",IF($G33=$H33,1,IF($H33&gt;=$G33+3,3,IF($G33&gt;$H33,0,2))))</f>
        <v/>
      </c>
      <c r="J33" s="17"/>
      <c r="K33" s="28"/>
      <c r="L33" s="27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>
      <c r="A34" s="11"/>
      <c r="B34" s="14"/>
      <c r="C34" s="113"/>
      <c r="D34" s="99"/>
      <c r="E34" s="17"/>
      <c r="F34" s="17"/>
      <c r="G34" s="17"/>
      <c r="H34" s="18"/>
      <c r="I34" s="17"/>
      <c r="J34" s="17"/>
      <c r="K34" s="112"/>
      <c r="L34" s="9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0.25" customHeight="1">
      <c r="A36" s="13"/>
      <c r="B36" s="13"/>
      <c r="C36" s="13"/>
      <c r="D36" s="13"/>
      <c r="E36" s="114">
        <f>SUM(F8:F33)</f>
        <v>3</v>
      </c>
      <c r="F36" s="115"/>
      <c r="G36" s="118" t="s">
        <v>20</v>
      </c>
      <c r="H36" s="93"/>
      <c r="I36" s="114">
        <f>SUM(I8:I33)</f>
        <v>9</v>
      </c>
      <c r="J36" s="115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4.75" customHeight="1">
      <c r="A37" s="13"/>
      <c r="B37" s="13"/>
      <c r="C37" s="13"/>
      <c r="D37" s="13"/>
      <c r="E37" s="116"/>
      <c r="F37" s="117"/>
      <c r="G37" s="94"/>
      <c r="H37" s="96"/>
      <c r="I37" s="116"/>
      <c r="J37" s="117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>
      <c r="A38" s="13"/>
      <c r="B38" s="13"/>
      <c r="C38" s="13"/>
      <c r="D38" s="13"/>
      <c r="E38" s="13"/>
      <c r="F38" s="13"/>
      <c r="G38" s="29">
        <f>SUM(G8,G13,G18,G23,G28)</f>
        <v>10</v>
      </c>
      <c r="H38" s="29">
        <f>SUM(H8,H13,H18,H23,H28)</f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33">
    <mergeCell ref="K34:L34"/>
    <mergeCell ref="I36:J37"/>
    <mergeCell ref="K9:L9"/>
    <mergeCell ref="K12:L12"/>
    <mergeCell ref="K14:L14"/>
    <mergeCell ref="K17:L17"/>
    <mergeCell ref="K19:L19"/>
    <mergeCell ref="K22:L22"/>
    <mergeCell ref="K24:L24"/>
    <mergeCell ref="C34:D34"/>
    <mergeCell ref="E36:F37"/>
    <mergeCell ref="G36:H37"/>
    <mergeCell ref="C7:D7"/>
    <mergeCell ref="C9:D9"/>
    <mergeCell ref="C12:D12"/>
    <mergeCell ref="C14:D14"/>
    <mergeCell ref="C17:D17"/>
    <mergeCell ref="C19:D19"/>
    <mergeCell ref="C22:D22"/>
    <mergeCell ref="K7:L7"/>
    <mergeCell ref="C24:D24"/>
    <mergeCell ref="C27:D27"/>
    <mergeCell ref="C29:D29"/>
    <mergeCell ref="C32:D32"/>
    <mergeCell ref="K27:L27"/>
    <mergeCell ref="K29:L29"/>
    <mergeCell ref="K32:L32"/>
    <mergeCell ref="C1:D3"/>
    <mergeCell ref="K1:L3"/>
    <mergeCell ref="F3:I3"/>
    <mergeCell ref="C5:D5"/>
    <mergeCell ref="G5:H5"/>
    <mergeCell ref="K5:L5"/>
  </mergeCells>
  <dataValidations count="3">
    <dataValidation type="list" allowBlank="1" showErrorMessage="1" sqref="K7 K9 K12 K14 K17 K19 K22 K24 K27 K29 K32 K34">
      <formula1>$Q$6:$Q$20</formula1>
    </dataValidation>
    <dataValidation type="list" allowBlank="1" showErrorMessage="1" sqref="C7 C9 C12 C14 C17 C19 C22 C24 C27 C29 C32 C34">
      <formula1>$P$6:$P$20</formula1>
    </dataValidation>
    <dataValidation type="list" allowBlank="1" showErrorMessage="1" sqref="C10 K10 C15 K15 C25">
      <formula1>$O$26:$O$35</formula1>
    </dataValidation>
  </dataValidations>
  <pageMargins left="1.6929133858267718" right="0.70866141732283472" top="0.55118110236220474" bottom="0.23622047244094491" header="0" footer="0"/>
  <pageSetup paperSize="8" scale="1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1" workbookViewId="0">
      <selection activeCell="J25" sqref="J25"/>
    </sheetView>
  </sheetViews>
  <sheetFormatPr baseColWidth="10" defaultColWidth="11.25" defaultRowHeight="15" customHeight="1"/>
  <cols>
    <col min="1" max="1" width="10.75" customWidth="1"/>
    <col min="2" max="2" width="5.125" customWidth="1"/>
    <col min="3" max="4" width="13.25" customWidth="1"/>
    <col min="5" max="5" width="6.125" customWidth="1"/>
    <col min="6" max="6" width="10.75" customWidth="1"/>
    <col min="7" max="8" width="5.75" customWidth="1"/>
    <col min="9" max="9" width="10.75" customWidth="1"/>
    <col min="10" max="10" width="5.375" customWidth="1"/>
    <col min="11" max="12" width="13.25" customWidth="1"/>
    <col min="13" max="15" width="10.75" customWidth="1"/>
    <col min="16" max="17" width="30.75" customWidth="1"/>
    <col min="18" max="26" width="10.75" customWidth="1"/>
  </cols>
  <sheetData>
    <row r="1" spans="1:26" ht="15" customHeight="1">
      <c r="A1" s="10"/>
      <c r="B1" s="10"/>
      <c r="C1" s="101" t="str">
        <f>Equipe!B5</f>
        <v>CD13</v>
      </c>
      <c r="D1" s="102"/>
      <c r="E1" s="10"/>
      <c r="F1" s="10"/>
      <c r="G1" s="10"/>
      <c r="H1" s="11"/>
      <c r="I1" s="12"/>
      <c r="J1" s="10"/>
      <c r="K1" s="101" t="str">
        <f>Equipe!G5</f>
        <v>CD04-05-84</v>
      </c>
      <c r="L1" s="10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" customHeight="1">
      <c r="A2" s="14"/>
      <c r="B2" s="14"/>
      <c r="C2" s="103"/>
      <c r="D2" s="104"/>
      <c r="E2" s="14"/>
      <c r="F2" s="14"/>
      <c r="G2" s="14"/>
      <c r="H2" s="14"/>
      <c r="I2" s="14"/>
      <c r="J2" s="14"/>
      <c r="K2" s="103"/>
      <c r="L2" s="104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3.25" customHeight="1">
      <c r="A3" s="15" t="s">
        <v>21</v>
      </c>
      <c r="B3" s="14"/>
      <c r="C3" s="105"/>
      <c r="D3" s="106"/>
      <c r="E3" s="14"/>
      <c r="F3" s="107" t="s">
        <v>22</v>
      </c>
      <c r="G3" s="98"/>
      <c r="H3" s="98"/>
      <c r="I3" s="99"/>
      <c r="J3" s="14"/>
      <c r="K3" s="105"/>
      <c r="L3" s="106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>
      <c r="A4" s="16">
        <v>5.5555555555555558E-3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.75">
      <c r="A5" s="14"/>
      <c r="B5" s="14"/>
      <c r="C5" s="108" t="s">
        <v>17</v>
      </c>
      <c r="D5" s="109"/>
      <c r="E5" s="14"/>
      <c r="F5" s="15" t="s">
        <v>18</v>
      </c>
      <c r="G5" s="119" t="s">
        <v>19</v>
      </c>
      <c r="H5" s="111"/>
      <c r="I5" s="15" t="s">
        <v>18</v>
      </c>
      <c r="J5" s="14"/>
      <c r="K5" s="108" t="s">
        <v>17</v>
      </c>
      <c r="L5" s="109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>
      <c r="A6" s="11"/>
      <c r="B6" s="14"/>
      <c r="C6" s="14"/>
      <c r="D6" s="14"/>
      <c r="E6" s="14"/>
      <c r="F6" s="17"/>
      <c r="G6" s="17"/>
      <c r="H6" s="14"/>
      <c r="I6" s="14"/>
      <c r="J6" s="14"/>
      <c r="K6" s="14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 t="str">
        <f>Equipe!L7</f>
        <v>LILLAMAND César(15,5) - U10</v>
      </c>
      <c r="Q7" s="13" t="str">
        <f>Equipe!M7</f>
        <v>LOCK BERRUT Jules(24,4) - U11</v>
      </c>
      <c r="R7" s="13"/>
      <c r="S7" s="13"/>
      <c r="T7" s="13"/>
      <c r="U7" s="13"/>
      <c r="V7" s="13"/>
      <c r="W7" s="13"/>
      <c r="X7" s="13"/>
      <c r="Y7" s="13"/>
      <c r="Z7" s="13"/>
    </row>
    <row r="8" spans="1:26" ht="23.25">
      <c r="A8" s="19">
        <v>0.56597222222222221</v>
      </c>
      <c r="B8" s="14"/>
      <c r="C8" s="113" t="s">
        <v>96</v>
      </c>
      <c r="D8" s="120"/>
      <c r="E8" s="23"/>
      <c r="F8" s="62">
        <f>IF(OR($G8="",$H8=""),"",IF($G8=$H8,1,IF($G8&gt;=$H8+3,3,IF($G8&lt;$H8,0,2))))</f>
        <v>2</v>
      </c>
      <c r="G8" s="21">
        <v>4</v>
      </c>
      <c r="H8" s="70">
        <v>2</v>
      </c>
      <c r="I8" s="62">
        <f>IF(OR($G8="",$H8=""),"",IF($G8=$H8,1,IF($H8&gt;=$G8+3,3,IF($G8&gt;$H8,0,2))))</f>
        <v>0</v>
      </c>
      <c r="J8" s="23"/>
      <c r="K8" s="113" t="s">
        <v>105</v>
      </c>
      <c r="L8" s="120"/>
      <c r="M8" s="13"/>
      <c r="N8" s="13"/>
      <c r="O8" s="13"/>
      <c r="P8" s="13" t="str">
        <f>Equipe!L8</f>
        <v>DILLINGER Victor(23,1) - U11</v>
      </c>
      <c r="Q8" s="13" t="str">
        <f>Equipe!M8</f>
        <v>HUREL Solan(25,4) - U11</v>
      </c>
      <c r="R8" s="13"/>
      <c r="S8" s="13"/>
      <c r="T8" s="13"/>
      <c r="U8" s="13"/>
      <c r="V8" s="13"/>
      <c r="W8" s="13"/>
      <c r="X8" s="13"/>
      <c r="Y8" s="13"/>
      <c r="Z8" s="13"/>
    </row>
    <row r="9" spans="1:26" ht="18.75">
      <c r="A9" s="11"/>
      <c r="B9" s="14"/>
      <c r="C9" s="28"/>
      <c r="D9" s="28"/>
      <c r="E9" s="23"/>
      <c r="F9" s="30"/>
      <c r="G9" s="31"/>
      <c r="H9" s="29"/>
      <c r="I9" s="32" t="s">
        <v>23</v>
      </c>
      <c r="J9" s="23"/>
      <c r="K9" s="28"/>
      <c r="L9" s="86"/>
      <c r="M9" s="13"/>
      <c r="N9" s="13"/>
      <c r="O9" s="13"/>
      <c r="P9" s="13" t="str">
        <f>Equipe!L9</f>
        <v>DILLINGER Aurelien(23,2) - U11</v>
      </c>
      <c r="Q9" s="13" t="str">
        <f>Equipe!M9</f>
        <v>VALENTIN Tomas(32) - U10</v>
      </c>
      <c r="R9" s="13"/>
      <c r="S9" s="13"/>
      <c r="T9" s="13"/>
      <c r="U9" s="13"/>
      <c r="V9" s="13"/>
      <c r="W9" s="13"/>
      <c r="X9" s="13"/>
      <c r="Y9" s="13"/>
      <c r="Z9" s="13"/>
    </row>
    <row r="10" spans="1:26" ht="23.25">
      <c r="A10" s="19">
        <f>A8+$A$4</f>
        <v>0.57152777777777775</v>
      </c>
      <c r="B10" s="14"/>
      <c r="C10" s="113" t="s">
        <v>103</v>
      </c>
      <c r="D10" s="120"/>
      <c r="E10" s="23"/>
      <c r="F10" s="62">
        <f>IF(OR($G10="",$H10=""),"",IF($G10=$H10,1,IF($G10&gt;=$H10+3,3,IF($G10&lt;$H10,0,2))))</f>
        <v>1</v>
      </c>
      <c r="G10" s="21">
        <v>4</v>
      </c>
      <c r="H10" s="70">
        <v>4</v>
      </c>
      <c r="I10" s="62">
        <f>IF(OR($G10="",$H10=""),"",IF($G10=$H10,1,IF($H10&gt;=$G10+3,3,IF($G10&gt;$H10,0,2))))</f>
        <v>1</v>
      </c>
      <c r="J10" s="23"/>
      <c r="K10" s="113" t="s">
        <v>106</v>
      </c>
      <c r="L10" s="120"/>
      <c r="M10" s="13"/>
      <c r="N10" s="13"/>
      <c r="O10" s="13"/>
      <c r="P10" s="13" t="str">
        <f>Equipe!L10</f>
        <v>HENNION Jules(24,6) - U10</v>
      </c>
      <c r="Q10" s="13" t="str">
        <f>Equipe!M10</f>
        <v>MELONI Matéo(33) - U11</v>
      </c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.75">
      <c r="A11" s="34"/>
      <c r="B11" s="14"/>
      <c r="C11" s="28"/>
      <c r="D11" s="28"/>
      <c r="E11" s="23"/>
      <c r="F11" s="30"/>
      <c r="G11" s="31"/>
      <c r="H11" s="29"/>
      <c r="I11" s="30"/>
      <c r="J11" s="23"/>
      <c r="K11" s="28"/>
      <c r="L11" s="86"/>
      <c r="M11" s="13"/>
      <c r="N11" s="13"/>
      <c r="O11" s="13"/>
      <c r="P11" s="13" t="str">
        <f>Equipe!L11</f>
        <v>BONFANTI Madeleine(26,8) - U11</v>
      </c>
      <c r="Q11" s="13" t="str">
        <f>Equipe!M11</f>
        <v>BECU METAILLER Zachary(34,3) - U10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3.25">
      <c r="A12" s="19">
        <f>A10+$A$4</f>
        <v>0.57708333333333328</v>
      </c>
      <c r="B12" s="14"/>
      <c r="C12" s="113" t="s">
        <v>99</v>
      </c>
      <c r="D12" s="120"/>
      <c r="E12" s="23"/>
      <c r="F12" s="62">
        <f>IF(OR($G12="",$H12=""),"",IF($G12=$H12,1,IF($G12&gt;=$H12+3,3,IF($G12&lt;$H12,0,2))))</f>
        <v>3</v>
      </c>
      <c r="G12" s="21">
        <v>6</v>
      </c>
      <c r="H12" s="70">
        <v>3</v>
      </c>
      <c r="I12" s="62">
        <f>IF(OR($G12="",$H12=""),"",IF($G12=$H12,1,IF($H12&gt;=$G12+3,3,IF($G12&gt;$H12,0,2))))</f>
        <v>0</v>
      </c>
      <c r="J12" s="23"/>
      <c r="K12" s="113" t="s">
        <v>113</v>
      </c>
      <c r="L12" s="120"/>
      <c r="M12" s="13"/>
      <c r="N12" s="13"/>
      <c r="O12" s="13"/>
      <c r="P12" s="13" t="str">
        <f>Equipe!L12</f>
        <v>LEVEBVRE Rafael(29,4) - U11</v>
      </c>
      <c r="Q12" s="13" t="str">
        <f>Equipe!M12</f>
        <v>SPERLING Swann(35) - U11</v>
      </c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.75">
      <c r="A13" s="11"/>
      <c r="B13" s="14"/>
      <c r="C13" s="28"/>
      <c r="D13" s="28"/>
      <c r="E13" s="23"/>
      <c r="F13" s="30"/>
      <c r="G13" s="31"/>
      <c r="H13" s="29"/>
      <c r="I13" s="30"/>
      <c r="J13" s="23"/>
      <c r="K13" s="28"/>
      <c r="L13" s="86"/>
      <c r="M13" s="13"/>
      <c r="N13" s="13"/>
      <c r="O13" s="13"/>
      <c r="P13" s="13" t="str">
        <f>Equipe!L13</f>
        <v>DIAGNE Limamou Laye(32) - U10</v>
      </c>
      <c r="Q13" s="13" t="str">
        <f>Equipe!M13</f>
        <v>TAYLOR Anna(37,6) - U10</v>
      </c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3.25">
      <c r="A14" s="19">
        <f>A12+$A$4</f>
        <v>0.58263888888888882</v>
      </c>
      <c r="B14" s="14"/>
      <c r="C14" s="113" t="s">
        <v>101</v>
      </c>
      <c r="D14" s="120"/>
      <c r="E14" s="23"/>
      <c r="F14" s="62">
        <f>IF(OR($G14="",$H14=""),"",IF($G14=$H14,1,IF($G14&gt;=$H14+3,3,IF($G14&lt;$H14,0,2))))</f>
        <v>2</v>
      </c>
      <c r="G14" s="21">
        <v>4</v>
      </c>
      <c r="H14" s="70">
        <v>2</v>
      </c>
      <c r="I14" s="62">
        <f>IF(OR($G14="",$H14=""),"",IF($G14=$H14,1,IF($H14&gt;=$G14+3,3,IF($G14&gt;$H14,0,2))))</f>
        <v>0</v>
      </c>
      <c r="J14" s="23"/>
      <c r="K14" s="113" t="s">
        <v>109</v>
      </c>
      <c r="L14" s="120"/>
      <c r="M14" s="13"/>
      <c r="N14" s="13"/>
      <c r="O14" s="13"/>
      <c r="P14" s="13" t="str">
        <f>Equipe!L14</f>
        <v>DEVIN Jules(33,3) - U11</v>
      </c>
      <c r="Q14" s="13" t="str">
        <f>Equipe!M14</f>
        <v>AGOSTINI Estelle(44,2) - U11</v>
      </c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>
      <c r="A15" s="13"/>
      <c r="B15" s="13"/>
      <c r="C15" s="87"/>
      <c r="D15" s="87"/>
      <c r="E15" s="87"/>
      <c r="F15" s="87"/>
      <c r="G15" s="29"/>
      <c r="H15" s="29"/>
      <c r="I15" s="87"/>
      <c r="J15" s="87"/>
      <c r="K15" s="87"/>
      <c r="L15" s="87"/>
      <c r="M15" s="13"/>
      <c r="N15" s="13"/>
      <c r="O15" s="13"/>
      <c r="P15" s="13" t="str">
        <f>Equipe!L15</f>
        <v>LANDEAU Elisa(34) - U11</v>
      </c>
      <c r="Q15" s="13" t="str">
        <f>Equipe!M15</f>
        <v>DEMURU Leo(46,7) - U10</v>
      </c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3.25">
      <c r="A16" s="19">
        <f>A14+$A$4</f>
        <v>0.58819444444444435</v>
      </c>
      <c r="B16" s="14"/>
      <c r="C16" s="113" t="s">
        <v>95</v>
      </c>
      <c r="D16" s="120"/>
      <c r="E16" s="23"/>
      <c r="F16" s="62">
        <f>IF(OR($G16="",$H16=""),"",IF($G16=$H16,1,IF($G16&gt;=$H16+3,3,IF($G16&lt;$H16,0,2))))</f>
        <v>3</v>
      </c>
      <c r="G16" s="21">
        <v>5</v>
      </c>
      <c r="H16" s="70">
        <v>1</v>
      </c>
      <c r="I16" s="62">
        <f>IF(OR($G16="",$H16=""),"",IF($G16=$H16,1,IF($H16&gt;=$G16+3,3,IF($G16&gt;$H16,0,2))))</f>
        <v>0</v>
      </c>
      <c r="J16" s="23"/>
      <c r="K16" s="113" t="s">
        <v>108</v>
      </c>
      <c r="L16" s="120"/>
      <c r="M16" s="13"/>
      <c r="N16" s="13"/>
      <c r="O16" s="13"/>
      <c r="P16" s="13" t="str">
        <f>Equipe!L16</f>
        <v>MARCUZ Antoine(43,1) - U10</v>
      </c>
      <c r="Q16" s="13" t="str">
        <f>Equipe!M16</f>
        <v>STEWART Orla(49,1) - U10</v>
      </c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.75">
      <c r="A17" s="11"/>
      <c r="B17" s="14"/>
      <c r="C17" s="28"/>
      <c r="D17" s="28"/>
      <c r="E17" s="23"/>
      <c r="F17" s="30"/>
      <c r="G17" s="31"/>
      <c r="H17" s="29"/>
      <c r="I17" s="30"/>
      <c r="J17" s="23"/>
      <c r="K17" s="28"/>
      <c r="L17" s="86"/>
      <c r="M17" s="13"/>
      <c r="N17" s="13"/>
      <c r="O17" s="13"/>
      <c r="P17" s="13" t="str">
        <f>Equipe!L17</f>
        <v>TOSATTO Kalista(44,9) - U11</v>
      </c>
      <c r="Q17" s="13" t="str">
        <f>Equipe!M17</f>
        <v>BILLY Tao(49,6) - U10</v>
      </c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3.25">
      <c r="A18" s="19">
        <f>A16+$A$4</f>
        <v>0.59374999999999989</v>
      </c>
      <c r="B18" s="14"/>
      <c r="C18" s="113" t="s">
        <v>115</v>
      </c>
      <c r="D18" s="120"/>
      <c r="E18" s="23"/>
      <c r="F18" s="62">
        <f>IF(OR($G18="",$H18=""),"",IF($G18=$H18,1,IF($G18&gt;=$H18+3,3,IF($G18&lt;$H18,0,2))))</f>
        <v>0</v>
      </c>
      <c r="G18" s="21">
        <v>3</v>
      </c>
      <c r="H18" s="70">
        <v>4</v>
      </c>
      <c r="I18" s="62">
        <f>IF(OR($G18="",$H18=""),"",IF($G18=$H18,1,IF($H18&gt;=$G18+3,3,IF($G18&gt;$H18,0,2))))</f>
        <v>2</v>
      </c>
      <c r="J18" s="23"/>
      <c r="K18" s="113" t="s">
        <v>110</v>
      </c>
      <c r="L18" s="120"/>
      <c r="M18" s="13"/>
      <c r="N18" s="13"/>
      <c r="O18" s="13"/>
      <c r="P18" s="13" t="str">
        <f>Equipe!L18</f>
        <v>BAUER Clemence(45,3) - U10</v>
      </c>
      <c r="Q18" s="13" t="str">
        <f>Equipe!M18</f>
        <v>CHAMPAGNE Aubin(37,6) - U11</v>
      </c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.75">
      <c r="A19" s="11"/>
      <c r="B19" s="14"/>
      <c r="C19" s="28"/>
      <c r="D19" s="28"/>
      <c r="E19" s="23"/>
      <c r="F19" s="30"/>
      <c r="G19" s="31"/>
      <c r="H19" s="29"/>
      <c r="I19" s="30"/>
      <c r="J19" s="23"/>
      <c r="K19" s="28"/>
      <c r="L19" s="86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3.25">
      <c r="A20" s="19">
        <f>A18+$A$4</f>
        <v>0.59930555555555542</v>
      </c>
      <c r="B20" s="14"/>
      <c r="C20" s="113" t="s">
        <v>97</v>
      </c>
      <c r="D20" s="120"/>
      <c r="E20" s="23"/>
      <c r="F20" s="62">
        <f>IF(OR($G20="",$H20=""),"",IF($G20=$H20,1,IF($G20&gt;=$H20+3,3,IF($G20&lt;$H20,0,2))))</f>
        <v>0</v>
      </c>
      <c r="G20" s="21">
        <v>2</v>
      </c>
      <c r="H20" s="70">
        <v>5</v>
      </c>
      <c r="I20" s="62">
        <f>IF(OR($G20="",$H20=""),"",IF($G20=$H20,1,IF($H20&gt;=$G20+3,3,IF($G20&gt;$H20,0,2))))</f>
        <v>3</v>
      </c>
      <c r="J20" s="23"/>
      <c r="K20" s="113" t="s">
        <v>104</v>
      </c>
      <c r="L20" s="120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.75">
      <c r="A21" s="11"/>
      <c r="B21" s="14"/>
      <c r="C21" s="28"/>
      <c r="D21" s="28"/>
      <c r="E21" s="23"/>
      <c r="F21" s="30"/>
      <c r="G21" s="31"/>
      <c r="H21" s="29"/>
      <c r="I21" s="30"/>
      <c r="J21" s="23"/>
      <c r="K21" s="28"/>
      <c r="L21" s="86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23.25">
      <c r="A22" s="19">
        <f>A20+$A$4</f>
        <v>0.60486111111111096</v>
      </c>
      <c r="B22" s="14"/>
      <c r="C22" s="113" t="s">
        <v>98</v>
      </c>
      <c r="D22" s="120"/>
      <c r="E22" s="23"/>
      <c r="F22" s="62">
        <f>IF(OR($G22="",$H22=""),"",IF($G22=$H22,1,IF($G22&gt;=$H22+3,3,IF($G22&lt;$H22,0,2))))</f>
        <v>0</v>
      </c>
      <c r="G22" s="21">
        <v>3</v>
      </c>
      <c r="H22" s="70">
        <v>4</v>
      </c>
      <c r="I22" s="62">
        <f>IF(OR($G22="",$H22=""),"",IF($G22=$H22,1,IF($H22&gt;=$G22+3,3,IF($G22&gt;$H22,0,2))))</f>
        <v>2</v>
      </c>
      <c r="J22" s="23"/>
      <c r="K22" s="113" t="s">
        <v>119</v>
      </c>
      <c r="L22" s="120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23.25">
      <c r="A23" s="34"/>
      <c r="B23" s="14"/>
      <c r="C23" s="20"/>
      <c r="D23" s="20"/>
      <c r="E23" s="23"/>
      <c r="F23" s="35"/>
      <c r="G23" s="35"/>
      <c r="H23" s="29"/>
      <c r="I23" s="35"/>
      <c r="J23" s="23"/>
      <c r="K23" s="20"/>
      <c r="L23" s="28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23.25">
      <c r="A24" s="19">
        <f>A22+$A$4</f>
        <v>0.6104166666666665</v>
      </c>
      <c r="B24" s="36"/>
      <c r="C24" s="113" t="s">
        <v>116</v>
      </c>
      <c r="D24" s="120"/>
      <c r="E24" s="37"/>
      <c r="F24" s="62">
        <f>IF(OR($G24="",$H24=""),"",IF($G24=$H24,1,IF($G24&gt;=$H24+3,3,IF($G24&lt;$H24,0,2))))</f>
        <v>3</v>
      </c>
      <c r="G24" s="89">
        <v>4</v>
      </c>
      <c r="H24" s="70">
        <v>1</v>
      </c>
      <c r="I24" s="62">
        <f>IF(OR($G24="",$H24=""),"",IF($G24=$H24,1,IF($H24&gt;=$G24+3,3,IF($G24&gt;$H24,0,2))))</f>
        <v>0</v>
      </c>
      <c r="J24" s="37"/>
      <c r="K24" s="113" t="s">
        <v>114</v>
      </c>
      <c r="L24" s="120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.75">
      <c r="A25" s="38"/>
      <c r="B25" s="36"/>
      <c r="C25" s="39"/>
      <c r="D25" s="39"/>
      <c r="E25" s="37"/>
      <c r="F25" s="40"/>
      <c r="G25" s="41"/>
      <c r="H25" s="29"/>
      <c r="I25" s="40"/>
      <c r="J25" s="37"/>
      <c r="K25" s="39"/>
      <c r="L25" s="88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23.25">
      <c r="A26" s="19">
        <f>A24+$A$4</f>
        <v>0.61597222222222203</v>
      </c>
      <c r="B26" s="36"/>
      <c r="C26" s="113" t="s">
        <v>100</v>
      </c>
      <c r="D26" s="120"/>
      <c r="E26" s="37"/>
      <c r="F26" s="62">
        <f>IF(OR($G26="",$H26=""),"",IF($G26=$H26,1,IF($G26&gt;=$H26+3,3,IF($G26&lt;$H26,0,2))))</f>
        <v>0</v>
      </c>
      <c r="G26" s="21">
        <v>3</v>
      </c>
      <c r="H26" s="90">
        <v>5</v>
      </c>
      <c r="I26" s="62">
        <f>IF(OR($G26="",$H26=""),"",IF($G26=$H26,1,IF($H26&gt;=$G26+3,3,IF($G26&gt;$H26,0,2))))</f>
        <v>2</v>
      </c>
      <c r="J26" s="37"/>
      <c r="K26" s="113" t="s">
        <v>112</v>
      </c>
      <c r="L26" s="120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.75">
      <c r="A27" s="38"/>
      <c r="B27" s="36"/>
      <c r="C27" s="39"/>
      <c r="D27" s="39"/>
      <c r="E27" s="37"/>
      <c r="F27" s="40"/>
      <c r="G27" s="41"/>
      <c r="H27" s="13"/>
      <c r="I27" s="13"/>
      <c r="J27" s="37"/>
      <c r="K27" s="39"/>
      <c r="L27" s="4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23.25" customHeight="1">
      <c r="A29" s="13"/>
      <c r="B29" s="13"/>
      <c r="C29" s="13"/>
      <c r="D29" s="13"/>
      <c r="E29" s="114">
        <f>SUM(F8:F27)</f>
        <v>14</v>
      </c>
      <c r="F29" s="115"/>
      <c r="G29" s="121" t="s">
        <v>20</v>
      </c>
      <c r="H29" s="93"/>
      <c r="I29" s="114">
        <f>SUM(I8:I27)</f>
        <v>10</v>
      </c>
      <c r="J29" s="115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23.25" customHeight="1">
      <c r="A30" s="13"/>
      <c r="B30" s="13"/>
      <c r="C30" s="13"/>
      <c r="D30" s="13"/>
      <c r="E30" s="116"/>
      <c r="F30" s="117"/>
      <c r="G30" s="94"/>
      <c r="H30" s="96"/>
      <c r="I30" s="116"/>
      <c r="J30" s="117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>
      <c r="A31" s="13"/>
      <c r="B31" s="13"/>
      <c r="C31" s="13"/>
      <c r="D31" s="13"/>
      <c r="E31" s="13"/>
      <c r="F31" s="13"/>
      <c r="G31" s="43">
        <f t="shared" ref="G31:H31" si="0">SUM(G8+G10+G12+G14+G16+G18+G20+G22+G24+G26)</f>
        <v>38</v>
      </c>
      <c r="H31" s="43">
        <f t="shared" si="0"/>
        <v>31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29">
    <mergeCell ref="K20:L20"/>
    <mergeCell ref="K22:L22"/>
    <mergeCell ref="K10:L10"/>
    <mergeCell ref="K12:L12"/>
    <mergeCell ref="K14:L14"/>
    <mergeCell ref="K16:L16"/>
    <mergeCell ref="K18:L18"/>
    <mergeCell ref="K8:L8"/>
    <mergeCell ref="C22:D22"/>
    <mergeCell ref="C24:D24"/>
    <mergeCell ref="C26:D26"/>
    <mergeCell ref="E29:F30"/>
    <mergeCell ref="G29:H30"/>
    <mergeCell ref="I29:J30"/>
    <mergeCell ref="C8:D8"/>
    <mergeCell ref="C10:D10"/>
    <mergeCell ref="C12:D12"/>
    <mergeCell ref="C14:D14"/>
    <mergeCell ref="C16:D16"/>
    <mergeCell ref="C18:D18"/>
    <mergeCell ref="C20:D20"/>
    <mergeCell ref="K24:L24"/>
    <mergeCell ref="K26:L26"/>
    <mergeCell ref="C1:D3"/>
    <mergeCell ref="K1:L3"/>
    <mergeCell ref="F3:I3"/>
    <mergeCell ref="C5:D5"/>
    <mergeCell ref="G5:H5"/>
    <mergeCell ref="K5:L5"/>
  </mergeCells>
  <dataValidations disablePrompts="1" count="3">
    <dataValidation type="list" allowBlank="1" showErrorMessage="1" sqref="K8 K10 K12 K14 K16 K18 K20 K22 K24 K26">
      <formula1>$Q$6:$Q$20</formula1>
    </dataValidation>
    <dataValidation type="list" allowBlank="1" showErrorMessage="1" sqref="C23">
      <formula1>$O$22:$O$34</formula1>
    </dataValidation>
    <dataValidation type="list" allowBlank="1" showErrorMessage="1" sqref="C8 C10 C12 C14 C16 C18 C20 C22 C24 C26">
      <formula1>$P$6:$P$20</formula1>
    </dataValidation>
  </dataValidations>
  <hyperlinks>
    <hyperlink ref="I9" r:id="rId1"/>
  </hyperlinks>
  <pageMargins left="1.4566929133858268" right="0.74803149606299213" top="0.27559055118110237" bottom="0.19685039370078741" header="0" footer="0"/>
  <pageSetup paperSize="9"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/>
  </sheetViews>
  <sheetFormatPr baseColWidth="10" defaultColWidth="11.25" defaultRowHeight="15" customHeight="1"/>
  <cols>
    <col min="1" max="1" width="16.25" customWidth="1"/>
    <col min="2" max="2" width="3.25" customWidth="1"/>
    <col min="3" max="3" width="10.625" customWidth="1"/>
    <col min="4" max="4" width="3.25" customWidth="1"/>
    <col min="5" max="5" width="16.25" customWidth="1"/>
    <col min="6" max="26" width="10.625" customWidth="1"/>
  </cols>
  <sheetData>
    <row r="1" spans="1:7" ht="30">
      <c r="A1" s="44"/>
      <c r="B1" s="44"/>
      <c r="C1" s="44"/>
      <c r="D1" s="44"/>
      <c r="E1" s="44"/>
      <c r="F1" s="45"/>
      <c r="G1" s="46"/>
    </row>
    <row r="2" spans="1:7" ht="30">
      <c r="A2" s="44"/>
      <c r="B2" s="44"/>
      <c r="C2" s="44"/>
      <c r="D2" s="44"/>
      <c r="E2" s="44"/>
      <c r="F2" s="45"/>
      <c r="G2" s="46"/>
    </row>
    <row r="3" spans="1:7" ht="30">
      <c r="A3" s="122" t="str">
        <f>Equipe!A3</f>
        <v>Ryder Kids 2026 - 1/2 Finales</v>
      </c>
      <c r="B3" s="123"/>
      <c r="C3" s="123"/>
      <c r="D3" s="123"/>
      <c r="E3" s="109"/>
      <c r="F3" s="47"/>
      <c r="G3" s="13"/>
    </row>
    <row r="4" spans="1:7" ht="55.5" customHeight="1">
      <c r="A4" s="124"/>
      <c r="B4" s="123"/>
      <c r="C4" s="123"/>
      <c r="D4" s="123"/>
      <c r="E4" s="109"/>
      <c r="F4" s="47"/>
      <c r="G4" s="13"/>
    </row>
    <row r="5" spans="1:7" ht="33">
      <c r="A5" s="48" t="str">
        <f>Equipe!B5</f>
        <v>CD13</v>
      </c>
      <c r="B5" s="49"/>
      <c r="C5" s="50"/>
      <c r="D5" s="49"/>
      <c r="E5" s="51" t="str">
        <f>Equipe!G5</f>
        <v>CD04-05-84</v>
      </c>
      <c r="F5" s="52"/>
      <c r="G5" s="13"/>
    </row>
    <row r="6" spans="1:7" ht="12" customHeight="1">
      <c r="A6" s="47"/>
      <c r="B6" s="47"/>
      <c r="C6" s="47"/>
      <c r="D6" s="47"/>
      <c r="E6" s="47"/>
      <c r="F6" s="47"/>
      <c r="G6" s="13"/>
    </row>
    <row r="7" spans="1:7" ht="22.5" customHeight="1">
      <c r="A7" s="125">
        <f>foursome!E36+Single!E29</f>
        <v>17</v>
      </c>
      <c r="B7" s="53"/>
      <c r="C7" s="127" t="s">
        <v>20</v>
      </c>
      <c r="D7" s="13"/>
      <c r="E7" s="125">
        <f>foursome!I36+Single!I29</f>
        <v>19</v>
      </c>
      <c r="F7" s="54"/>
      <c r="G7" s="13"/>
    </row>
    <row r="8" spans="1:7" ht="22.5" customHeight="1">
      <c r="A8" s="126"/>
      <c r="B8" s="53"/>
      <c r="C8" s="126"/>
      <c r="D8" s="54"/>
      <c r="E8" s="126"/>
      <c r="F8" s="54"/>
      <c r="G8" s="13"/>
    </row>
    <row r="9" spans="1:7" ht="15.75" customHeight="1">
      <c r="A9" s="13"/>
      <c r="B9" s="13"/>
      <c r="C9" s="13"/>
      <c r="D9" s="13"/>
      <c r="E9" s="13"/>
      <c r="F9" s="13"/>
      <c r="G9" s="13"/>
    </row>
    <row r="10" spans="1:7" ht="15.75"/>
    <row r="11" spans="1:7" ht="15.75"/>
    <row r="12" spans="1:7" ht="15.75"/>
    <row r="13" spans="1:7" ht="15.75"/>
    <row r="14" spans="1:7" ht="15.75"/>
    <row r="15" spans="1:7" ht="15.75"/>
    <row r="16" spans="1:7" ht="15.75"/>
    <row r="17" ht="15.75"/>
    <row r="18" ht="15.75"/>
    <row r="19" ht="15.75"/>
    <row r="20" ht="15.75"/>
    <row r="21" ht="15.75"/>
    <row r="22" ht="15.75"/>
  </sheetData>
  <mergeCells count="5">
    <mergeCell ref="A3:E3"/>
    <mergeCell ref="A4:E4"/>
    <mergeCell ref="A7:A8"/>
    <mergeCell ref="C7:C8"/>
    <mergeCell ref="E7:E8"/>
  </mergeCells>
  <pageMargins left="1.67" right="0.75" top="1.54" bottom="0.62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6" workbookViewId="0">
      <selection activeCell="G27" sqref="G27:I27"/>
    </sheetView>
  </sheetViews>
  <sheetFormatPr baseColWidth="10" defaultColWidth="11.25" defaultRowHeight="15" customHeight="1"/>
  <cols>
    <col min="1" max="1" width="4" customWidth="1"/>
    <col min="2" max="9" width="14.75" customWidth="1"/>
    <col min="10" max="26" width="10.625" customWidth="1"/>
  </cols>
  <sheetData>
    <row r="1" spans="1:9" ht="15.75">
      <c r="B1" s="136" t="s">
        <v>24</v>
      </c>
      <c r="C1" s="92"/>
      <c r="D1" s="92"/>
      <c r="E1" s="92"/>
      <c r="F1" s="133" t="s">
        <v>25</v>
      </c>
      <c r="G1" s="92"/>
      <c r="H1" s="92"/>
      <c r="I1" s="93"/>
    </row>
    <row r="2" spans="1:9" ht="15.75">
      <c r="B2" s="131"/>
      <c r="C2" s="137"/>
      <c r="D2" s="137"/>
      <c r="E2" s="137"/>
      <c r="F2" s="137"/>
      <c r="G2" s="137"/>
      <c r="H2" s="137"/>
      <c r="I2" s="132"/>
    </row>
    <row r="3" spans="1:9" ht="49.5" customHeight="1">
      <c r="B3" s="131"/>
      <c r="C3" s="123"/>
      <c r="D3" s="123"/>
      <c r="E3" s="123"/>
      <c r="F3" s="123"/>
      <c r="G3" s="123"/>
      <c r="H3" s="123"/>
      <c r="I3" s="132"/>
    </row>
    <row r="4" spans="1:9" s="71" customFormat="1" ht="45.75" customHeight="1">
      <c r="B4" s="72"/>
      <c r="C4" s="73"/>
      <c r="D4" s="73"/>
      <c r="E4" s="74">
        <v>2026</v>
      </c>
      <c r="F4" s="74" t="s">
        <v>89</v>
      </c>
      <c r="G4" s="73"/>
      <c r="H4" s="73"/>
      <c r="I4" s="75"/>
    </row>
    <row r="5" spans="1:9" ht="30" customHeight="1">
      <c r="B5" s="138" t="str">
        <f>IF(B7="CD04-05-84","HAUTES Alpes, Alpes Hautes Provence, VAUCLUSE",IF(B7="CD06","ALPES MARITIMES",IF(B7="CD83","VAR",IF(B7="CD13","BOUCHES DU RHÔNE",0))))</f>
        <v>BOUCHES DU RHÔNE</v>
      </c>
      <c r="C5" s="139"/>
      <c r="D5" s="140"/>
      <c r="E5" s="142" t="s">
        <v>26</v>
      </c>
      <c r="F5" s="139"/>
      <c r="G5" s="143" t="str">
        <f>IF(G7="CD04-05-84","HAUTES Alpes, Alpes Hautes Provence, VAUCLUSE",IF(G7="CD06","ALPES MARITIMES",IF(G7="CD83","VAR",IF(G7="CD13","BOUCHES DU RHÔNE",0))))</f>
        <v>HAUTES Alpes, Alpes Hautes Provence, VAUCLUSE</v>
      </c>
      <c r="H5" s="144"/>
      <c r="I5" s="145"/>
    </row>
    <row r="6" spans="1:9" ht="10.5" customHeight="1">
      <c r="B6" s="94"/>
      <c r="C6" s="95"/>
      <c r="D6" s="141"/>
      <c r="E6" s="95"/>
      <c r="F6" s="95"/>
      <c r="G6" s="146"/>
      <c r="H6" s="147"/>
      <c r="I6" s="148"/>
    </row>
    <row r="7" spans="1:9" ht="30" customHeight="1">
      <c r="B7" s="150" t="str">
        <f>Equipe!B5</f>
        <v>CD13</v>
      </c>
      <c r="C7" s="92"/>
      <c r="D7" s="92"/>
      <c r="E7" s="130" t="s">
        <v>27</v>
      </c>
      <c r="F7" s="93"/>
      <c r="G7" s="149" t="str">
        <f>Equipe!G5</f>
        <v>CD04-05-84</v>
      </c>
      <c r="H7" s="92"/>
      <c r="I7" s="93"/>
    </row>
    <row r="8" spans="1:9" ht="10.5" customHeight="1">
      <c r="B8" s="94"/>
      <c r="C8" s="95"/>
      <c r="D8" s="95"/>
      <c r="E8" s="94"/>
      <c r="F8" s="96"/>
      <c r="G8" s="95"/>
      <c r="H8" s="95"/>
      <c r="I8" s="96"/>
    </row>
    <row r="9" spans="1:9" ht="39" customHeight="1">
      <c r="A9" s="55" t="s">
        <v>28</v>
      </c>
      <c r="B9" s="129"/>
      <c r="C9" s="98"/>
      <c r="D9" s="99"/>
      <c r="E9" s="128"/>
      <c r="F9" s="99"/>
      <c r="G9" s="129"/>
      <c r="H9" s="98"/>
      <c r="I9" s="99"/>
    </row>
    <row r="10" spans="1:9" ht="39" customHeight="1">
      <c r="A10" s="55" t="s">
        <v>29</v>
      </c>
      <c r="B10" s="129"/>
      <c r="C10" s="98"/>
      <c r="D10" s="99"/>
      <c r="E10" s="128"/>
      <c r="F10" s="99"/>
      <c r="G10" s="129"/>
      <c r="H10" s="98"/>
      <c r="I10" s="99"/>
    </row>
    <row r="11" spans="1:9" ht="39" customHeight="1">
      <c r="A11" s="55" t="s">
        <v>30</v>
      </c>
      <c r="B11" s="129"/>
      <c r="C11" s="98"/>
      <c r="D11" s="99"/>
      <c r="E11" s="128"/>
      <c r="F11" s="99"/>
      <c r="G11" s="129"/>
      <c r="H11" s="98"/>
      <c r="I11" s="99"/>
    </row>
    <row r="12" spans="1:9" ht="39" customHeight="1">
      <c r="A12" s="55" t="s">
        <v>31</v>
      </c>
      <c r="B12" s="129"/>
      <c r="C12" s="98"/>
      <c r="D12" s="99"/>
      <c r="E12" s="128"/>
      <c r="F12" s="99"/>
      <c r="G12" s="129"/>
      <c r="H12" s="98"/>
      <c r="I12" s="99"/>
    </row>
    <row r="13" spans="1:9" ht="39" customHeight="1">
      <c r="A13" s="55" t="s">
        <v>32</v>
      </c>
      <c r="B13" s="129"/>
      <c r="C13" s="98"/>
      <c r="D13" s="99"/>
      <c r="E13" s="128"/>
      <c r="F13" s="99"/>
      <c r="G13" s="129"/>
      <c r="H13" s="98"/>
      <c r="I13" s="99"/>
    </row>
    <row r="14" spans="1:9" ht="26.25" customHeight="1">
      <c r="A14" s="56"/>
      <c r="B14" s="57" t="s">
        <v>33</v>
      </c>
      <c r="C14" s="58"/>
      <c r="D14" s="58"/>
      <c r="E14" s="59"/>
      <c r="F14" s="60"/>
      <c r="G14" s="58"/>
      <c r="H14" s="58"/>
      <c r="I14" s="61"/>
    </row>
    <row r="15" spans="1:9" ht="39" hidden="1" customHeight="1">
      <c r="A15" s="56"/>
      <c r="B15" s="57"/>
      <c r="C15" s="58"/>
      <c r="D15" s="58"/>
      <c r="E15" s="59"/>
      <c r="F15" s="60"/>
      <c r="G15" s="58"/>
      <c r="H15" s="58"/>
      <c r="I15" s="61"/>
    </row>
    <row r="16" spans="1:9" ht="30" customHeight="1">
      <c r="B16" s="150" t="str">
        <f>B7</f>
        <v>CD13</v>
      </c>
      <c r="C16" s="92"/>
      <c r="D16" s="92"/>
      <c r="E16" s="130" t="s">
        <v>34</v>
      </c>
      <c r="F16" s="93"/>
      <c r="G16" s="149" t="str">
        <f>G7</f>
        <v>CD04-05-84</v>
      </c>
      <c r="H16" s="92"/>
      <c r="I16" s="93"/>
    </row>
    <row r="17" spans="1:9" ht="7.5" customHeight="1">
      <c r="B17" s="94"/>
      <c r="C17" s="95"/>
      <c r="D17" s="95"/>
      <c r="E17" s="94"/>
      <c r="F17" s="96"/>
      <c r="G17" s="95"/>
      <c r="H17" s="95"/>
      <c r="I17" s="96"/>
    </row>
    <row r="18" spans="1:9" ht="39" customHeight="1">
      <c r="A18" s="55" t="s">
        <v>35</v>
      </c>
      <c r="B18" s="129"/>
      <c r="C18" s="98"/>
      <c r="D18" s="99"/>
      <c r="E18" s="128"/>
      <c r="F18" s="99"/>
      <c r="G18" s="129"/>
      <c r="H18" s="98"/>
      <c r="I18" s="99"/>
    </row>
    <row r="19" spans="1:9" ht="39" customHeight="1">
      <c r="A19" s="55" t="s">
        <v>36</v>
      </c>
      <c r="B19" s="129"/>
      <c r="C19" s="98"/>
      <c r="D19" s="99"/>
      <c r="E19" s="128"/>
      <c r="F19" s="99"/>
      <c r="G19" s="129"/>
      <c r="H19" s="98"/>
      <c r="I19" s="99"/>
    </row>
    <row r="20" spans="1:9" ht="39" customHeight="1">
      <c r="A20" s="55" t="s">
        <v>37</v>
      </c>
      <c r="B20" s="129"/>
      <c r="C20" s="98"/>
      <c r="D20" s="99"/>
      <c r="E20" s="128"/>
      <c r="F20" s="99"/>
      <c r="G20" s="129"/>
      <c r="H20" s="98"/>
      <c r="I20" s="99"/>
    </row>
    <row r="21" spans="1:9" ht="39" customHeight="1">
      <c r="A21" s="55" t="s">
        <v>38</v>
      </c>
      <c r="B21" s="129"/>
      <c r="C21" s="98"/>
      <c r="D21" s="99"/>
      <c r="E21" s="128"/>
      <c r="F21" s="99"/>
      <c r="G21" s="129"/>
      <c r="H21" s="98"/>
      <c r="I21" s="99"/>
    </row>
    <row r="22" spans="1:9" ht="39" customHeight="1">
      <c r="A22" s="55" t="s">
        <v>39</v>
      </c>
      <c r="B22" s="129"/>
      <c r="C22" s="98"/>
      <c r="D22" s="99"/>
      <c r="E22" s="128"/>
      <c r="F22" s="99"/>
      <c r="G22" s="129"/>
      <c r="H22" s="98"/>
      <c r="I22" s="99"/>
    </row>
    <row r="23" spans="1:9" ht="39" customHeight="1">
      <c r="A23" s="55" t="s">
        <v>40</v>
      </c>
      <c r="B23" s="129"/>
      <c r="C23" s="98"/>
      <c r="D23" s="99"/>
      <c r="E23" s="128"/>
      <c r="F23" s="99"/>
      <c r="G23" s="129"/>
      <c r="H23" s="98"/>
      <c r="I23" s="99"/>
    </row>
    <row r="24" spans="1:9" ht="39" customHeight="1">
      <c r="A24" s="55" t="s">
        <v>41</v>
      </c>
      <c r="B24" s="129"/>
      <c r="C24" s="98"/>
      <c r="D24" s="99"/>
      <c r="E24" s="128"/>
      <c r="F24" s="99"/>
      <c r="G24" s="129"/>
      <c r="H24" s="98"/>
      <c r="I24" s="99"/>
    </row>
    <row r="25" spans="1:9" ht="39" customHeight="1">
      <c r="A25" s="55" t="s">
        <v>42</v>
      </c>
      <c r="B25" s="129"/>
      <c r="C25" s="98"/>
      <c r="D25" s="99"/>
      <c r="E25" s="128"/>
      <c r="F25" s="99"/>
      <c r="G25" s="129"/>
      <c r="H25" s="98"/>
      <c r="I25" s="99"/>
    </row>
    <row r="26" spans="1:9" ht="39" customHeight="1">
      <c r="A26" s="55" t="s">
        <v>43</v>
      </c>
      <c r="B26" s="129"/>
      <c r="C26" s="98"/>
      <c r="D26" s="99"/>
      <c r="E26" s="128"/>
      <c r="F26" s="99"/>
      <c r="G26" s="129"/>
      <c r="H26" s="98"/>
      <c r="I26" s="99"/>
    </row>
    <row r="27" spans="1:9" ht="39" customHeight="1">
      <c r="A27" s="55" t="s">
        <v>44</v>
      </c>
      <c r="B27" s="129"/>
      <c r="C27" s="98"/>
      <c r="D27" s="99"/>
      <c r="E27" s="128"/>
      <c r="F27" s="99"/>
      <c r="G27" s="129"/>
      <c r="H27" s="98"/>
      <c r="I27" s="99"/>
    </row>
    <row r="28" spans="1:9" ht="24.75" customHeight="1">
      <c r="A28" s="56"/>
      <c r="B28" s="57" t="s">
        <v>45</v>
      </c>
      <c r="C28" s="58"/>
      <c r="D28" s="58"/>
      <c r="E28" s="59"/>
      <c r="F28" s="60"/>
      <c r="G28" s="58"/>
      <c r="H28" s="58"/>
      <c r="I28" s="61"/>
    </row>
    <row r="29" spans="1:9" ht="39" hidden="1" customHeight="1">
      <c r="A29" s="56"/>
      <c r="B29" s="57"/>
      <c r="C29" s="58"/>
      <c r="D29" s="58"/>
      <c r="E29" s="59"/>
      <c r="F29" s="60"/>
      <c r="G29" s="58"/>
      <c r="H29" s="58"/>
      <c r="I29" s="61"/>
    </row>
    <row r="30" spans="1:9" s="71" customFormat="1" ht="30" customHeight="1">
      <c r="A30" s="56"/>
      <c r="B30" s="57"/>
      <c r="C30" s="58"/>
      <c r="D30" s="58"/>
      <c r="E30" s="59"/>
      <c r="F30" s="60"/>
      <c r="G30" s="58"/>
      <c r="H30" s="58"/>
      <c r="I30" s="61"/>
    </row>
    <row r="31" spans="1:9" s="71" customFormat="1" ht="39" hidden="1" customHeight="1">
      <c r="A31" s="56"/>
      <c r="B31" s="57"/>
      <c r="C31" s="58"/>
      <c r="D31" s="58"/>
      <c r="E31" s="59"/>
      <c r="F31" s="60"/>
      <c r="G31" s="58"/>
      <c r="H31" s="58"/>
      <c r="I31" s="61"/>
    </row>
    <row r="32" spans="1:9" ht="30" customHeight="1">
      <c r="B32" s="134" t="str">
        <f>B7</f>
        <v>CD13</v>
      </c>
      <c r="C32" s="92"/>
      <c r="D32" s="92"/>
      <c r="E32" s="130" t="s">
        <v>46</v>
      </c>
      <c r="F32" s="93"/>
      <c r="G32" s="135" t="str">
        <f>G7</f>
        <v>CD04-05-84</v>
      </c>
      <c r="H32" s="92"/>
      <c r="I32" s="93"/>
    </row>
    <row r="33" spans="2:9" ht="17.25" customHeight="1">
      <c r="B33" s="94"/>
      <c r="C33" s="95"/>
      <c r="D33" s="95"/>
      <c r="E33" s="94"/>
      <c r="F33" s="96"/>
      <c r="G33" s="95"/>
      <c r="H33" s="95"/>
      <c r="I33" s="96"/>
    </row>
    <row r="34" spans="2:9" ht="30" hidden="1" customHeight="1">
      <c r="B34" s="136"/>
      <c r="C34" s="92"/>
      <c r="D34" s="92"/>
      <c r="E34" s="130"/>
      <c r="F34" s="93"/>
      <c r="G34" s="133"/>
      <c r="H34" s="92"/>
      <c r="I34" s="93"/>
    </row>
    <row r="35" spans="2:9" ht="19.5" hidden="1" customHeight="1">
      <c r="B35" s="131"/>
      <c r="C35" s="123"/>
      <c r="D35" s="123"/>
      <c r="E35" s="131"/>
      <c r="F35" s="132"/>
      <c r="G35" s="123"/>
      <c r="H35" s="123"/>
      <c r="I35" s="132"/>
    </row>
    <row r="36" spans="2:9" ht="25.5" customHeight="1">
      <c r="B36" s="80" t="s">
        <v>90</v>
      </c>
      <c r="C36" s="81"/>
      <c r="D36" s="82" t="s">
        <v>91</v>
      </c>
      <c r="E36" s="77"/>
      <c r="F36" s="77"/>
      <c r="G36" s="77"/>
      <c r="H36" s="77"/>
      <c r="I36" s="76"/>
    </row>
    <row r="37" spans="2:9" ht="24" customHeight="1">
      <c r="B37" s="78"/>
      <c r="C37" s="79"/>
      <c r="D37" s="83" t="s">
        <v>92</v>
      </c>
      <c r="E37" s="82"/>
      <c r="F37" s="82"/>
      <c r="G37" s="84"/>
      <c r="H37" s="77"/>
      <c r="I37" s="76"/>
    </row>
    <row r="39" spans="2:9" ht="15" customHeight="1">
      <c r="D39" s="85" t="s">
        <v>93</v>
      </c>
      <c r="E39" s="77"/>
      <c r="F39" s="77"/>
      <c r="G39" s="76"/>
    </row>
  </sheetData>
  <mergeCells count="62">
    <mergeCell ref="E19:F19"/>
    <mergeCell ref="G19:I19"/>
    <mergeCell ref="B16:D17"/>
    <mergeCell ref="E16:F17"/>
    <mergeCell ref="G16:I17"/>
    <mergeCell ref="B18:D18"/>
    <mergeCell ref="E18:F18"/>
    <mergeCell ref="G18:I18"/>
    <mergeCell ref="B19:D19"/>
    <mergeCell ref="E11:F11"/>
    <mergeCell ref="B12:D12"/>
    <mergeCell ref="E12:F12"/>
    <mergeCell ref="G12:I12"/>
    <mergeCell ref="B13:D13"/>
    <mergeCell ref="E13:F13"/>
    <mergeCell ref="G13:I13"/>
    <mergeCell ref="G9:I9"/>
    <mergeCell ref="G10:I10"/>
    <mergeCell ref="G11:I11"/>
    <mergeCell ref="B1:E3"/>
    <mergeCell ref="F1:I3"/>
    <mergeCell ref="B5:D6"/>
    <mergeCell ref="E5:F6"/>
    <mergeCell ref="G5:I6"/>
    <mergeCell ref="E7:F8"/>
    <mergeCell ref="G7:I8"/>
    <mergeCell ref="B7:D8"/>
    <mergeCell ref="B9:D9"/>
    <mergeCell ref="E9:F9"/>
    <mergeCell ref="B10:D10"/>
    <mergeCell ref="E10:F10"/>
    <mergeCell ref="B11:D11"/>
    <mergeCell ref="E34:F35"/>
    <mergeCell ref="G34:I35"/>
    <mergeCell ref="B32:D33"/>
    <mergeCell ref="E32:F33"/>
    <mergeCell ref="G32:I33"/>
    <mergeCell ref="B34:D35"/>
    <mergeCell ref="B26:D26"/>
    <mergeCell ref="E26:F26"/>
    <mergeCell ref="G26:I26"/>
    <mergeCell ref="B27:D27"/>
    <mergeCell ref="E27:F27"/>
    <mergeCell ref="G27:I27"/>
    <mergeCell ref="E25:F25"/>
    <mergeCell ref="G25:I25"/>
    <mergeCell ref="B23:D23"/>
    <mergeCell ref="E23:F23"/>
    <mergeCell ref="G23:I23"/>
    <mergeCell ref="B24:D24"/>
    <mergeCell ref="E24:F24"/>
    <mergeCell ref="G24:I24"/>
    <mergeCell ref="B25:D25"/>
    <mergeCell ref="E22:F22"/>
    <mergeCell ref="G22:I22"/>
    <mergeCell ref="B20:D20"/>
    <mergeCell ref="E20:F20"/>
    <mergeCell ref="G20:I20"/>
    <mergeCell ref="B21:D21"/>
    <mergeCell ref="E21:F21"/>
    <mergeCell ref="G21:I21"/>
    <mergeCell ref="B22:D22"/>
  </mergeCells>
  <pageMargins left="0.25" right="0.25" top="0.75" bottom="0.75" header="0" footer="0"/>
  <pageSetup paperSize="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Equipe</vt:lpstr>
      <vt:lpstr>foursome</vt:lpstr>
      <vt:lpstr>Single</vt:lpstr>
      <vt:lpstr>Total</vt:lpstr>
      <vt:lpstr>A3 à imprimer pour sur 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 JIMENEZ GREGORY</dc:creator>
  <cp:lastModifiedBy>Roselyne Maillet</cp:lastModifiedBy>
  <cp:lastPrinted>2026-04-13T19:31:42Z</cp:lastPrinted>
  <dcterms:created xsi:type="dcterms:W3CDTF">2013-10-09T19:03:48Z</dcterms:created>
  <dcterms:modified xsi:type="dcterms:W3CDTF">2026-04-15T14:23:28Z</dcterms:modified>
</cp:coreProperties>
</file>