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0" yWindow="8445" windowWidth="19365" windowHeight="10425" tabRatio="824" firstSheet="4" activeTab="6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" i="38" l="1"/>
  <c r="F7" i="38" l="1"/>
  <c r="G6" i="37" l="1"/>
  <c r="F6" i="37" l="1"/>
  <c r="F7" i="37"/>
  <c r="F8" i="37"/>
  <c r="F7" i="34" l="1"/>
  <c r="G4" i="34" l="1"/>
  <c r="G5" i="34"/>
  <c r="G6" i="34"/>
  <c r="G7" i="34"/>
  <c r="G8" i="34"/>
  <c r="G9" i="34"/>
  <c r="G10" i="34"/>
  <c r="G11" i="34"/>
  <c r="G12" i="34"/>
  <c r="G13" i="34"/>
  <c r="G14" i="34"/>
  <c r="G15" i="34"/>
  <c r="G16" i="34"/>
  <c r="G4" i="37"/>
  <c r="G5" i="37"/>
  <c r="G7" i="37"/>
  <c r="G8" i="37"/>
  <c r="G9" i="37"/>
  <c r="G10" i="37"/>
  <c r="G11" i="37"/>
  <c r="G12" i="37"/>
  <c r="G13" i="37"/>
  <c r="G14" i="37"/>
  <c r="G15" i="37"/>
  <c r="G16" i="37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3" i="44"/>
  <c r="G3" i="43"/>
  <c r="G3" i="42"/>
  <c r="G3" i="41"/>
  <c r="G3" i="40"/>
  <c r="G3" i="39"/>
  <c r="G3" i="38"/>
  <c r="G3" i="37"/>
  <c r="G3" i="34" l="1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0" i="34"/>
  <c r="I12" i="34"/>
  <c r="J3" i="39"/>
  <c r="J10" i="39"/>
  <c r="J11" i="39"/>
  <c r="J7" i="39"/>
  <c r="H7" i="34" l="1"/>
  <c r="M13" i="7"/>
  <c r="M12" i="7"/>
  <c r="M9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5" i="37"/>
  <c r="J3" i="45"/>
  <c r="J16" i="45"/>
  <c r="J11" i="45"/>
  <c r="J3" i="37"/>
  <c r="J6" i="39"/>
  <c r="J3" i="41"/>
  <c r="J5" i="41"/>
  <c r="J12" i="41"/>
  <c r="J4" i="41"/>
  <c r="J16" i="41"/>
  <c r="J13" i="39"/>
  <c r="J15" i="39"/>
  <c r="J4" i="39"/>
  <c r="J6" i="37"/>
  <c r="J12" i="45"/>
  <c r="J8" i="39"/>
  <c r="J8" i="38"/>
  <c r="J14" i="39"/>
  <c r="J16" i="39"/>
  <c r="J5" i="38"/>
  <c r="J10" i="45"/>
  <c r="J11" i="41"/>
  <c r="J9" i="41"/>
  <c r="J6" i="38"/>
  <c r="J14" i="41"/>
  <c r="J7" i="41"/>
  <c r="J3" i="38"/>
  <c r="J12" i="39"/>
  <c r="J7" i="45"/>
  <c r="J4" i="38"/>
  <c r="J4" i="37"/>
  <c r="J3" i="44"/>
  <c r="J3" i="42"/>
  <c r="J9" i="39"/>
  <c r="J13" i="45"/>
  <c r="J8" i="45"/>
  <c r="J8" i="41"/>
  <c r="J10" i="41"/>
  <c r="J4" i="45"/>
  <c r="J6" i="44"/>
  <c r="J12" i="42"/>
  <c r="J6" i="42"/>
  <c r="J13" i="41"/>
  <c r="J15" i="41"/>
  <c r="J10" i="38"/>
  <c r="J3" i="43"/>
  <c r="J4" i="43"/>
  <c r="J3" i="40"/>
  <c r="J7" i="37"/>
  <c r="J13" i="40"/>
  <c r="J7" i="40"/>
  <c r="J6" i="45"/>
  <c r="J15" i="40"/>
  <c r="J8" i="43"/>
  <c r="J13" i="42"/>
  <c r="J7" i="44"/>
  <c r="J12" i="44"/>
  <c r="J5" i="39"/>
  <c r="J5" i="45"/>
  <c r="J10" i="44"/>
  <c r="J6" i="41"/>
  <c r="J4" i="40"/>
  <c r="J4" i="44"/>
  <c r="J13" i="44"/>
  <c r="J9" i="44"/>
  <c r="J5" i="44"/>
  <c r="J8" i="44"/>
  <c r="J11" i="44"/>
  <c r="J16" i="44"/>
  <c r="J7" i="42"/>
  <c r="J16" i="42"/>
  <c r="J4" i="42"/>
  <c r="J5" i="42"/>
  <c r="J11" i="42"/>
  <c r="J15" i="42"/>
  <c r="J8" i="42"/>
  <c r="J10" i="42"/>
  <c r="J13" i="38"/>
  <c r="J11" i="38"/>
  <c r="J5" i="43"/>
  <c r="J13" i="43"/>
  <c r="J16" i="43"/>
  <c r="J15" i="43"/>
  <c r="J7" i="43"/>
  <c r="J12" i="43"/>
  <c r="J11" i="43"/>
  <c r="J6" i="43"/>
  <c r="J8" i="40"/>
  <c r="J11" i="40"/>
  <c r="J12" i="40"/>
  <c r="J16" i="40"/>
  <c r="J14" i="40"/>
  <c r="J5" i="40"/>
  <c r="J10" i="40"/>
  <c r="J6" i="40"/>
  <c r="M14" i="7" l="1"/>
  <c r="M8" i="7"/>
  <c r="M7" i="7"/>
  <c r="S9" i="7"/>
  <c r="U9" i="7"/>
  <c r="Y9" i="7"/>
  <c r="S13" i="7"/>
  <c r="Y5" i="7"/>
  <c r="U13" i="7"/>
  <c r="K10" i="7"/>
  <c r="W15" i="7"/>
  <c r="W9" i="7"/>
  <c r="Q8" i="7"/>
  <c r="Q12" i="7"/>
  <c r="Q13" i="7"/>
  <c r="O9" i="7"/>
  <c r="O10" i="7"/>
  <c r="O13" i="7"/>
  <c r="I9" i="7"/>
  <c r="Q9" i="7"/>
  <c r="I15" i="34"/>
  <c r="I13" i="34"/>
  <c r="I11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2" i="38"/>
  <c r="J14" i="7" s="1"/>
  <c r="I16" i="37"/>
  <c r="H18" i="7" s="1"/>
  <c r="Y15" i="7"/>
  <c r="Y8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13" i="7"/>
  <c r="K7" i="7"/>
  <c r="K8" i="7"/>
  <c r="K12" i="7"/>
  <c r="K6" i="7"/>
  <c r="K15" i="7"/>
  <c r="K5" i="7"/>
  <c r="I8" i="7"/>
  <c r="I6" i="7"/>
  <c r="I7" i="7"/>
  <c r="I5" i="7"/>
  <c r="J14" i="44"/>
  <c r="J9" i="42"/>
  <c r="J9" i="37"/>
  <c r="J14" i="38"/>
  <c r="J9" i="43"/>
  <c r="J3" i="34"/>
  <c r="J14" i="43"/>
  <c r="J10" i="43"/>
  <c r="J14" i="42"/>
  <c r="J16" i="38"/>
  <c r="J7" i="38"/>
  <c r="J14" i="45"/>
  <c r="J15" i="44"/>
  <c r="J15" i="38"/>
  <c r="J12" i="38"/>
  <c r="J9" i="45"/>
  <c r="J8" i="37"/>
  <c r="J9" i="40"/>
  <c r="J9" i="38"/>
  <c r="J10" i="37"/>
  <c r="J15" i="45"/>
  <c r="J13" i="37"/>
  <c r="J15" i="37"/>
  <c r="J16" i="37"/>
  <c r="J14" i="37"/>
  <c r="J11" i="37"/>
  <c r="J12" i="37"/>
  <c r="I4" i="38" l="1"/>
  <c r="J6" i="7" s="1"/>
  <c r="U12" i="7"/>
  <c r="I10" i="7"/>
  <c r="I12" i="7"/>
  <c r="I18" i="7"/>
  <c r="I14" i="7"/>
  <c r="I15" i="7"/>
  <c r="I13" i="7"/>
  <c r="I16" i="44"/>
  <c r="V18" i="7" s="1"/>
  <c r="K9" i="7"/>
  <c r="W16" i="7"/>
  <c r="I16" i="7"/>
  <c r="G5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4" i="37"/>
  <c r="H6" i="7" s="1"/>
  <c r="I17" i="7"/>
  <c r="I13" i="37"/>
  <c r="H15" i="7" s="1"/>
  <c r="I6" i="37"/>
  <c r="H8" i="7" s="1"/>
  <c r="I3" i="37"/>
  <c r="H5" i="7" s="1"/>
  <c r="I10" i="37"/>
  <c r="H12" i="7" s="1"/>
  <c r="I5" i="37"/>
  <c r="H7" i="7" s="1"/>
  <c r="I8" i="37"/>
  <c r="H10" i="7" s="1"/>
  <c r="I7" i="37"/>
  <c r="H9" i="7" s="1"/>
  <c r="I9" i="37"/>
  <c r="H11" i="7" s="1"/>
  <c r="I11" i="37"/>
  <c r="H13" i="7" s="1"/>
  <c r="I14" i="37"/>
  <c r="H16" i="7" s="1"/>
  <c r="I12" i="37"/>
  <c r="H14" i="7" s="1"/>
  <c r="F14" i="7"/>
  <c r="F12" i="7"/>
  <c r="F13" i="7"/>
  <c r="F15" i="7"/>
  <c r="F17" i="7"/>
  <c r="F18" i="7"/>
  <c r="J4" i="34"/>
  <c r="J6" i="34"/>
  <c r="J9" i="34"/>
  <c r="J8" i="34"/>
  <c r="J10" i="34"/>
  <c r="J16" i="34"/>
  <c r="J5" i="34"/>
  <c r="J12" i="34"/>
  <c r="J15" i="34"/>
  <c r="G10" i="7" l="1"/>
  <c r="Z10" i="7" s="1"/>
  <c r="AB10" i="7" s="1"/>
  <c r="G12" i="7"/>
  <c r="Z12" i="7" s="1"/>
  <c r="AB12" i="7" s="1"/>
  <c r="G8" i="7"/>
  <c r="Z8" i="7" s="1"/>
  <c r="AB8" i="7" s="1"/>
  <c r="G18" i="7"/>
  <c r="Z18" i="7" s="1"/>
  <c r="AB18" i="7" s="1"/>
  <c r="G17" i="7"/>
  <c r="Z17" i="7" s="1"/>
  <c r="AB17" i="7" s="1"/>
  <c r="G11" i="7"/>
  <c r="Z11" i="7" s="1"/>
  <c r="AB11" i="7" s="1"/>
  <c r="G14" i="7"/>
  <c r="Z14" i="7" s="1"/>
  <c r="AB14" i="7" s="1"/>
  <c r="G7" i="7"/>
  <c r="Z7" i="7" s="1"/>
  <c r="AB7" i="7" s="1"/>
  <c r="G6" i="7"/>
  <c r="Z6" i="7" s="1"/>
  <c r="AB6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P27" i="5"/>
  <c r="AQ27" i="5" s="1"/>
  <c r="AP28" i="5"/>
  <c r="AQ28" i="5" s="1"/>
  <c r="AQ7" i="5"/>
  <c r="AQ5" i="5"/>
  <c r="AQ11" i="5"/>
  <c r="AQ24" i="5"/>
  <c r="AQ26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Z5" i="25"/>
  <c r="AR5" i="5"/>
  <c r="AV7" i="5"/>
  <c r="J13" i="34"/>
  <c r="N5" i="5"/>
  <c r="N10" i="5"/>
  <c r="N9" i="5"/>
  <c r="J11" i="34"/>
  <c r="AV5" i="5"/>
  <c r="AV18" i="5"/>
  <c r="N5" i="21"/>
  <c r="AV11" i="5"/>
  <c r="N13" i="5"/>
  <c r="AV6" i="5"/>
  <c r="J14" i="34"/>
  <c r="Z5" i="5"/>
  <c r="AR5" i="21"/>
  <c r="J7" i="34"/>
  <c r="AR13" i="21"/>
  <c r="AR8" i="21"/>
  <c r="AR14" i="21"/>
  <c r="N17" i="5"/>
  <c r="AV5" i="21"/>
  <c r="Z9" i="5"/>
  <c r="Z11" i="5"/>
  <c r="N21" i="5"/>
  <c r="N18" i="5"/>
  <c r="AR20" i="21"/>
  <c r="AR18" i="21"/>
  <c r="AR16" i="21"/>
  <c r="AR23" i="21"/>
  <c r="AR28" i="21"/>
  <c r="AR17" i="21"/>
  <c r="AR7" i="21"/>
  <c r="AR11" i="21"/>
  <c r="G13" i="7" l="1"/>
  <c r="Z13" i="7" s="1"/>
  <c r="AB13" i="7" s="1"/>
  <c r="G15" i="7"/>
  <c r="Z15" i="7" s="1"/>
  <c r="AB15" i="7" s="1"/>
  <c r="G9" i="7"/>
  <c r="Z9" i="7" s="1"/>
  <c r="AB9" i="7" s="1"/>
  <c r="I9" i="34"/>
  <c r="F11" i="7" s="1"/>
  <c r="I8" i="34"/>
  <c r="F10" i="7" s="1"/>
  <c r="I7" i="34"/>
  <c r="F9" i="7" s="1"/>
  <c r="I6" i="34"/>
  <c r="F8" i="7" s="1"/>
  <c r="I5" i="34"/>
  <c r="F7" i="7" s="1"/>
  <c r="AA7" i="7"/>
  <c r="AA6" i="7"/>
  <c r="I3" i="34"/>
  <c r="F5" i="7" s="1"/>
  <c r="G16" i="7"/>
  <c r="Z16" i="7" s="1"/>
  <c r="AB16" i="7" s="1"/>
  <c r="I4" i="34"/>
  <c r="F6" i="7" s="1"/>
  <c r="AA8" i="7"/>
  <c r="AA10" i="7"/>
  <c r="AA12" i="7"/>
  <c r="AA13" i="7"/>
  <c r="AA14" i="7"/>
  <c r="AA18" i="7"/>
  <c r="AA11" i="7"/>
  <c r="AA17" i="7"/>
  <c r="Z12" i="5"/>
  <c r="AR26" i="21"/>
  <c r="AR8" i="5"/>
  <c r="AV8" i="21"/>
  <c r="AV7" i="21"/>
  <c r="AA9" i="7" l="1"/>
  <c r="AA15" i="7"/>
  <c r="AA16" i="7"/>
  <c r="Z5" i="7"/>
  <c r="AB5" i="7" s="1"/>
  <c r="B18" i="7" l="1"/>
  <c r="B6" i="7"/>
  <c r="B5" i="7"/>
  <c r="B9" i="7"/>
  <c r="B11" i="7"/>
  <c r="B12" i="7"/>
  <c r="B8" i="7"/>
  <c r="B16" i="7"/>
  <c r="B10" i="7"/>
  <c r="B13" i="7"/>
  <c r="B7" i="7"/>
  <c r="B15" i="7"/>
  <c r="B14" i="7"/>
  <c r="B17" i="7"/>
  <c r="AA5" i="7"/>
  <c r="A5" i="7" s="1"/>
  <c r="D31" i="7" l="1"/>
  <c r="C31" i="7" s="1"/>
  <c r="B31" i="7" s="1"/>
  <c r="D33" i="7"/>
  <c r="C33" i="7" s="1"/>
  <c r="B33" i="7" s="1"/>
  <c r="D34" i="7"/>
  <c r="C34" i="7" s="1"/>
  <c r="B34" i="7" s="1"/>
  <c r="D32" i="7"/>
  <c r="C32" i="7" s="1"/>
  <c r="B32" i="7" s="1"/>
  <c r="D29" i="7"/>
  <c r="C29" i="7" s="1"/>
  <c r="B29" i="7" s="1"/>
  <c r="D30" i="7"/>
  <c r="C30" i="7" s="1"/>
  <c r="B30" i="7" s="1"/>
  <c r="D22" i="7"/>
  <c r="C22" i="7" s="1"/>
  <c r="D23" i="7"/>
  <c r="C23" i="7" s="1"/>
  <c r="D25" i="7"/>
  <c r="C25" i="7" s="1"/>
  <c r="D24" i="7"/>
  <c r="C24" i="7" s="1"/>
  <c r="D28" i="7"/>
  <c r="C28" i="7" s="1"/>
  <c r="B28" i="7" s="1"/>
  <c r="D26" i="7"/>
  <c r="C26" i="7" s="1"/>
  <c r="D27" i="7"/>
  <c r="C27" i="7" s="1"/>
  <c r="D21" i="7"/>
  <c r="C21" i="7" s="1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P29" i="7" l="1"/>
  <c r="N22" i="7"/>
  <c r="X27" i="7"/>
  <c r="U24" i="7"/>
  <c r="Q21" i="7"/>
  <c r="I23" i="7"/>
  <c r="F28" i="7"/>
  <c r="F25" i="7"/>
  <c r="G31" i="7"/>
  <c r="I32" i="7"/>
  <c r="L30" i="7"/>
  <c r="R26" i="7"/>
  <c r="V33" i="7"/>
  <c r="W28" i="7"/>
  <c r="N28" i="7"/>
  <c r="V28" i="7"/>
  <c r="M28" i="7"/>
  <c r="Y26" i="7"/>
  <c r="M26" i="7"/>
  <c r="X26" i="7"/>
  <c r="J28" i="7"/>
  <c r="Q28" i="7"/>
  <c r="Q32" i="7"/>
  <c r="L26" i="7"/>
  <c r="Y28" i="7"/>
  <c r="G26" i="7"/>
  <c r="G28" i="7"/>
  <c r="O26" i="7"/>
  <c r="H28" i="7"/>
  <c r="K32" i="7"/>
  <c r="R32" i="7"/>
  <c r="P26" i="7"/>
  <c r="R28" i="7"/>
  <c r="M32" i="7"/>
  <c r="H32" i="7"/>
  <c r="V32" i="7"/>
  <c r="K26" i="7"/>
  <c r="J26" i="7"/>
  <c r="T28" i="7"/>
  <c r="T32" i="7"/>
  <c r="G32" i="7"/>
  <c r="Y32" i="7"/>
  <c r="W23" i="7"/>
  <c r="Q23" i="7"/>
  <c r="U31" i="7"/>
  <c r="X29" i="7"/>
  <c r="O30" i="7"/>
  <c r="O29" i="7"/>
  <c r="I31" i="7"/>
  <c r="T23" i="7"/>
  <c r="S29" i="7"/>
  <c r="J29" i="7"/>
  <c r="K29" i="7"/>
  <c r="K31" i="7"/>
  <c r="F31" i="7"/>
  <c r="G33" i="7"/>
  <c r="R31" i="7"/>
  <c r="Q31" i="7"/>
  <c r="O31" i="7"/>
  <c r="X33" i="7"/>
  <c r="Z33" i="7"/>
  <c r="N30" i="7"/>
  <c r="T26" i="7"/>
  <c r="F26" i="7"/>
  <c r="Z31" i="7"/>
  <c r="L31" i="7"/>
  <c r="W31" i="7"/>
  <c r="U32" i="7"/>
  <c r="J32" i="7"/>
  <c r="I33" i="7"/>
  <c r="S33" i="7"/>
  <c r="K23" i="7"/>
  <c r="P31" i="7"/>
  <c r="T31" i="7"/>
  <c r="Q33" i="7"/>
  <c r="K33" i="7"/>
  <c r="N33" i="7"/>
  <c r="Y33" i="7"/>
  <c r="L33" i="7"/>
  <c r="T33" i="7"/>
  <c r="H31" i="7"/>
  <c r="S31" i="7"/>
  <c r="N31" i="7"/>
  <c r="O33" i="7"/>
  <c r="M33" i="7"/>
  <c r="W33" i="7"/>
  <c r="Y31" i="7"/>
  <c r="M31" i="7"/>
  <c r="V31" i="7"/>
  <c r="O32" i="7"/>
  <c r="H33" i="7"/>
  <c r="J33" i="7"/>
  <c r="U33" i="7"/>
  <c r="F33" i="7"/>
  <c r="J31" i="7"/>
  <c r="X31" i="7"/>
  <c r="P33" i="7"/>
  <c r="R33" i="7"/>
  <c r="J27" i="7"/>
  <c r="H23" i="7"/>
  <c r="H24" i="7"/>
  <c r="H21" i="7"/>
  <c r="J25" i="7"/>
  <c r="X24" i="7"/>
  <c r="Y21" i="7"/>
  <c r="M25" i="7"/>
  <c r="J24" i="7"/>
  <c r="M23" i="7"/>
  <c r="G25" i="7"/>
  <c r="L23" i="7"/>
  <c r="V26" i="7"/>
  <c r="W26" i="7"/>
  <c r="O28" i="7"/>
  <c r="K28" i="7"/>
  <c r="T29" i="7"/>
  <c r="N29" i="7"/>
  <c r="Q29" i="7"/>
  <c r="U21" i="7"/>
  <c r="X23" i="7"/>
  <c r="G23" i="7"/>
  <c r="R23" i="7"/>
  <c r="O25" i="7"/>
  <c r="L29" i="7"/>
  <c r="F29" i="7"/>
  <c r="I29" i="7"/>
  <c r="P21" i="7"/>
  <c r="U23" i="7"/>
  <c r="J23" i="7"/>
  <c r="S26" i="7"/>
  <c r="H26" i="7"/>
  <c r="Z26" i="7"/>
  <c r="X28" i="7"/>
  <c r="S28" i="7"/>
  <c r="W29" i="7"/>
  <c r="V29" i="7"/>
  <c r="Y29" i="7"/>
  <c r="F21" i="7"/>
  <c r="S23" i="7"/>
  <c r="O23" i="7"/>
  <c r="Z23" i="7"/>
  <c r="P25" i="7"/>
  <c r="G29" i="7"/>
  <c r="M29" i="7"/>
  <c r="Z21" i="7"/>
  <c r="F23" i="7"/>
  <c r="P23" i="7"/>
  <c r="U26" i="7"/>
  <c r="I26" i="7"/>
  <c r="P28" i="7"/>
  <c r="Z28" i="7"/>
  <c r="U28" i="7"/>
  <c r="U29" i="7"/>
  <c r="H29" i="7"/>
  <c r="G21" i="7"/>
  <c r="T21" i="7"/>
  <c r="N23" i="7"/>
  <c r="Y23" i="7"/>
  <c r="L25" i="7"/>
  <c r="K21" i="7"/>
  <c r="N26" i="7"/>
  <c r="Q26" i="7"/>
  <c r="I28" i="7"/>
  <c r="L28" i="7"/>
  <c r="Z29" i="7"/>
  <c r="R29" i="7"/>
  <c r="O21" i="7"/>
  <c r="J21" i="7"/>
  <c r="V23" i="7"/>
  <c r="T25" i="7"/>
  <c r="M21" i="7"/>
  <c r="X21" i="7"/>
  <c r="S21" i="7"/>
  <c r="Y25" i="7"/>
  <c r="W25" i="7"/>
  <c r="R27" i="7"/>
  <c r="V21" i="7"/>
  <c r="R21" i="7"/>
  <c r="L21" i="7"/>
  <c r="Q25" i="7"/>
  <c r="Z25" i="7"/>
  <c r="H25" i="7"/>
  <c r="Z27" i="7"/>
  <c r="K25" i="7"/>
  <c r="U25" i="7"/>
  <c r="X25" i="7"/>
  <c r="W21" i="7"/>
  <c r="I21" i="7"/>
  <c r="S25" i="7"/>
  <c r="V25" i="7"/>
  <c r="I25" i="7"/>
  <c r="I27" i="7"/>
  <c r="N24" i="7"/>
  <c r="N21" i="7"/>
  <c r="R25" i="7"/>
  <c r="N25" i="7"/>
  <c r="L27" i="7"/>
  <c r="U27" i="7"/>
  <c r="Y22" i="7"/>
  <c r="I22" i="7"/>
  <c r="G22" i="7"/>
  <c r="P24" i="7"/>
  <c r="O24" i="7"/>
  <c r="S32" i="7"/>
  <c r="W32" i="7"/>
  <c r="Z32" i="7"/>
  <c r="R22" i="7"/>
  <c r="T22" i="7"/>
  <c r="W22" i="7"/>
  <c r="Y27" i="7"/>
  <c r="G27" i="7"/>
  <c r="K27" i="7"/>
  <c r="V24" i="7"/>
  <c r="Z24" i="7"/>
  <c r="S22" i="7"/>
  <c r="V22" i="7"/>
  <c r="J22" i="7"/>
  <c r="L32" i="7"/>
  <c r="P32" i="7"/>
  <c r="Z22" i="7"/>
  <c r="U22" i="7"/>
  <c r="P22" i="7"/>
  <c r="T27" i="7"/>
  <c r="O27" i="7"/>
  <c r="S27" i="7"/>
  <c r="I24" i="7"/>
  <c r="L24" i="7"/>
  <c r="F32" i="7"/>
  <c r="X32" i="7"/>
  <c r="H22" i="7"/>
  <c r="M22" i="7"/>
  <c r="M27" i="7"/>
  <c r="W27" i="7"/>
  <c r="S24" i="7"/>
  <c r="Q24" i="7"/>
  <c r="T24" i="7"/>
  <c r="X22" i="7"/>
  <c r="L22" i="7"/>
  <c r="O22" i="7"/>
  <c r="N32" i="7"/>
  <c r="Q22" i="7"/>
  <c r="F22" i="7"/>
  <c r="F27" i="7"/>
  <c r="P27" i="7"/>
  <c r="F24" i="7"/>
  <c r="Y24" i="7"/>
  <c r="M24" i="7"/>
  <c r="K22" i="7"/>
  <c r="V27" i="7"/>
  <c r="G24" i="7"/>
  <c r="K24" i="7"/>
  <c r="E30" i="7"/>
  <c r="E29" i="7"/>
  <c r="E32" i="7"/>
  <c r="E31" i="7"/>
  <c r="W30" i="7"/>
  <c r="I30" i="7"/>
  <c r="T30" i="7"/>
  <c r="M30" i="7"/>
  <c r="Q30" i="7"/>
  <c r="F30" i="7"/>
  <c r="Y30" i="7"/>
  <c r="H30" i="7"/>
  <c r="R30" i="7"/>
  <c r="Z30" i="7"/>
  <c r="P30" i="7"/>
  <c r="J30" i="7"/>
  <c r="V30" i="7"/>
  <c r="X30" i="7"/>
  <c r="K30" i="7"/>
  <c r="N27" i="7"/>
  <c r="H27" i="7"/>
  <c r="Q27" i="7"/>
  <c r="W24" i="7"/>
  <c r="R24" i="7"/>
  <c r="G30" i="7"/>
  <c r="U30" i="7"/>
  <c r="S30" i="7"/>
  <c r="E33" i="7"/>
  <c r="T34" i="7" l="1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R27" i="5"/>
  <c r="Z28" i="5"/>
  <c r="Z8" i="5"/>
  <c r="Z15" i="25"/>
  <c r="N19" i="5"/>
  <c r="AR11" i="5"/>
  <c r="Z24" i="5"/>
  <c r="AV12" i="5"/>
  <c r="N27" i="21"/>
  <c r="Z16" i="5"/>
  <c r="AV31" i="25"/>
  <c r="AV24" i="5"/>
  <c r="Z29" i="25"/>
  <c r="N18" i="21"/>
  <c r="N24" i="5"/>
  <c r="Z22" i="25"/>
  <c r="B25" i="7"/>
  <c r="N22" i="5"/>
  <c r="N15" i="21"/>
  <c r="Z6" i="5"/>
  <c r="Z18" i="25"/>
  <c r="AR5" i="25"/>
  <c r="AR18" i="25"/>
  <c r="AR22" i="21"/>
  <c r="B22" i="7"/>
  <c r="AR7" i="5"/>
  <c r="Z7" i="25"/>
  <c r="AR21" i="21"/>
  <c r="AR12" i="5"/>
  <c r="B23" i="7"/>
  <c r="N12" i="21"/>
  <c r="AV25" i="21"/>
  <c r="AV15" i="21"/>
  <c r="Z16" i="25"/>
  <c r="AR23" i="25"/>
  <c r="B21" i="7"/>
  <c r="AV28" i="5"/>
  <c r="Z5" i="21"/>
  <c r="Z22" i="5"/>
  <c r="Z23" i="21"/>
  <c r="Z12" i="21"/>
  <c r="AR8" i="25"/>
  <c r="AR22" i="25"/>
  <c r="AR17" i="25"/>
  <c r="Z10" i="21"/>
  <c r="Z14" i="21"/>
  <c r="Z21" i="21"/>
  <c r="Z18" i="21"/>
  <c r="Z7" i="21"/>
  <c r="Z20" i="21"/>
  <c r="AR22" i="5"/>
  <c r="N8" i="5"/>
  <c r="AR9" i="21"/>
  <c r="AV6" i="21"/>
  <c r="N19" i="21"/>
  <c r="N15" i="5"/>
  <c r="Z20" i="5"/>
  <c r="Z23" i="25"/>
  <c r="AV10" i="21"/>
  <c r="AV13" i="5"/>
  <c r="AV22" i="21"/>
  <c r="AR21" i="5"/>
  <c r="Z10" i="5"/>
  <c r="AV22" i="5"/>
  <c r="Z13" i="25"/>
  <c r="AV21" i="21"/>
  <c r="Z21" i="5"/>
  <c r="AR18" i="5"/>
  <c r="Z19" i="25"/>
  <c r="AR13" i="5"/>
  <c r="Z13" i="5"/>
  <c r="N24" i="21"/>
  <c r="AV8" i="5"/>
  <c r="AR10" i="5"/>
  <c r="N7" i="5"/>
  <c r="Z17" i="5"/>
  <c r="AR25" i="25"/>
  <c r="AR26" i="5"/>
  <c r="Z10" i="25"/>
  <c r="AV17" i="21"/>
  <c r="N5" i="25"/>
  <c r="AV5" i="25"/>
  <c r="AH5" i="5"/>
  <c r="B26" i="7"/>
  <c r="AR19" i="5"/>
  <c r="AV23" i="5"/>
  <c r="Z7" i="5"/>
  <c r="N25" i="25"/>
  <c r="N10" i="25"/>
  <c r="B27" i="7"/>
  <c r="Z25" i="25"/>
  <c r="Z23" i="5"/>
  <c r="AR6" i="5"/>
  <c r="N26" i="21"/>
  <c r="AH7" i="5"/>
  <c r="N11" i="25"/>
  <c r="N21" i="21"/>
  <c r="Z12" i="25"/>
  <c r="N20" i="5"/>
  <c r="N26" i="5"/>
  <c r="Z26" i="5"/>
  <c r="AV16" i="5"/>
  <c r="AR9" i="5"/>
  <c r="AV14" i="5"/>
  <c r="AV23" i="21"/>
  <c r="N27" i="5"/>
  <c r="AV13" i="25"/>
  <c r="N20" i="21"/>
  <c r="N13" i="21"/>
  <c r="AR24" i="5"/>
  <c r="AR7" i="25"/>
  <c r="Z24" i="25"/>
  <c r="N23" i="25"/>
  <c r="AV25" i="25"/>
  <c r="AR29" i="25"/>
  <c r="AV14" i="21"/>
  <c r="AR24" i="21"/>
  <c r="N12" i="25"/>
  <c r="N6" i="5"/>
  <c r="Z8" i="25"/>
  <c r="AR12" i="21"/>
  <c r="N25" i="5"/>
  <c r="Z28" i="25"/>
  <c r="AV19" i="21"/>
  <c r="AV27" i="21"/>
  <c r="AV30" i="25"/>
  <c r="AR24" i="25"/>
  <c r="N18" i="25"/>
  <c r="Z15" i="5"/>
  <c r="AV23" i="25"/>
  <c r="AR15" i="21"/>
  <c r="AH5" i="21"/>
  <c r="AV29" i="25"/>
  <c r="N28" i="5"/>
  <c r="N24" i="25"/>
  <c r="AR6" i="21"/>
  <c r="Z14" i="25"/>
  <c r="N6" i="21"/>
  <c r="N23" i="21"/>
  <c r="AR11" i="25"/>
  <c r="AV26" i="5"/>
  <c r="AR26" i="25"/>
  <c r="AR15" i="25"/>
  <c r="AH11" i="21"/>
  <c r="AH7" i="21"/>
  <c r="AH10" i="21"/>
  <c r="AH6" i="21"/>
  <c r="AH17" i="21"/>
  <c r="Z6" i="21"/>
  <c r="Z11" i="21"/>
  <c r="Z26" i="21"/>
  <c r="Z28" i="21"/>
  <c r="Z22" i="21"/>
  <c r="N10" i="21"/>
  <c r="AR16" i="5"/>
  <c r="AV15" i="5"/>
  <c r="AR28" i="5"/>
  <c r="Z9" i="25"/>
  <c r="N9" i="21"/>
  <c r="Z19" i="5"/>
  <c r="AV9" i="21"/>
  <c r="AV18" i="21"/>
  <c r="AV21" i="5"/>
  <c r="AH22" i="5"/>
  <c r="AV14" i="25"/>
  <c r="N7" i="21"/>
  <c r="AV19" i="5"/>
  <c r="AV19" i="25"/>
  <c r="N11" i="21"/>
  <c r="AV24" i="25"/>
  <c r="N28" i="25"/>
  <c r="AV17" i="25"/>
  <c r="N16" i="21"/>
  <c r="AV24" i="21"/>
  <c r="N23" i="5"/>
  <c r="AR15" i="5"/>
  <c r="AR17" i="5"/>
  <c r="AV26" i="21"/>
  <c r="AR19" i="21"/>
  <c r="AV20" i="21"/>
  <c r="AR25" i="5"/>
  <c r="Z18" i="5"/>
  <c r="N29" i="25"/>
  <c r="AR10" i="21"/>
  <c r="AR23" i="5"/>
  <c r="AH16" i="5"/>
  <c r="Z27" i="25"/>
  <c r="Z20" i="25"/>
  <c r="AV15" i="25"/>
  <c r="AV16" i="25"/>
  <c r="AH10" i="5"/>
  <c r="N21" i="25"/>
  <c r="N14" i="5"/>
  <c r="AR9" i="25"/>
  <c r="AR20" i="5"/>
  <c r="Z17" i="25"/>
  <c r="AV28" i="21"/>
  <c r="AV10" i="5"/>
  <c r="N25" i="21"/>
  <c r="N28" i="21"/>
  <c r="AR6" i="25"/>
  <c r="AH9" i="5"/>
  <c r="N14" i="21"/>
  <c r="N19" i="25"/>
  <c r="AH8" i="5"/>
  <c r="Z11" i="25"/>
  <c r="AH16" i="21"/>
  <c r="B24" i="7"/>
  <c r="N11" i="5"/>
  <c r="AR10" i="25"/>
  <c r="AR13" i="25"/>
  <c r="AH8" i="21"/>
  <c r="AH9" i="21"/>
  <c r="Z19" i="21"/>
  <c r="Z9" i="21"/>
  <c r="Z13" i="21"/>
  <c r="N7" i="25"/>
  <c r="Z6" i="25"/>
  <c r="AV17" i="5"/>
  <c r="AV12" i="25"/>
  <c r="AV25" i="5"/>
  <c r="AV11" i="25"/>
  <c r="AR25" i="21"/>
  <c r="AH21" i="5"/>
  <c r="N22" i="21"/>
  <c r="N20" i="25"/>
  <c r="N17" i="25"/>
  <c r="AH20" i="21"/>
  <c r="AR14" i="25"/>
  <c r="AH14" i="21"/>
  <c r="AH13" i="21"/>
  <c r="AH26" i="21"/>
  <c r="Z8" i="21"/>
  <c r="Z24" i="21"/>
  <c r="Z27" i="21"/>
  <c r="AV13" i="21"/>
  <c r="AR19" i="25"/>
  <c r="AH18" i="21"/>
  <c r="AH19" i="21"/>
  <c r="Z15" i="21"/>
  <c r="AR21" i="25"/>
  <c r="AV16" i="21"/>
  <c r="N12" i="5"/>
  <c r="Z27" i="5"/>
  <c r="Z25" i="5"/>
  <c r="AR14" i="5"/>
  <c r="AH24" i="5"/>
  <c r="AV18" i="25"/>
  <c r="N22" i="25"/>
  <c r="Z26" i="25"/>
  <c r="Z21" i="25"/>
  <c r="N13" i="25"/>
  <c r="AV27" i="5"/>
  <c r="AR27" i="25"/>
  <c r="AR16" i="25"/>
  <c r="AH15" i="21"/>
  <c r="AH27" i="21"/>
  <c r="AH23" i="21"/>
  <c r="Z16" i="21"/>
  <c r="Z17" i="21"/>
  <c r="AH18" i="5"/>
  <c r="AH11" i="5"/>
  <c r="N16" i="5"/>
  <c r="AH5" i="25"/>
  <c r="AR27" i="21"/>
  <c r="AR28" i="25"/>
  <c r="AV12" i="21"/>
  <c r="N8" i="21"/>
  <c r="AR20" i="25"/>
  <c r="AV11" i="21"/>
  <c r="AR12" i="25"/>
  <c r="Z14" i="5"/>
  <c r="N17" i="21"/>
  <c r="AV26" i="25"/>
  <c r="AH21" i="25"/>
  <c r="AH24" i="21"/>
  <c r="Z25" i="21"/>
  <c r="N16" i="25"/>
  <c r="N27" i="25"/>
  <c r="N14" i="25"/>
  <c r="N6" i="25"/>
  <c r="N15" i="25"/>
  <c r="N8" i="25"/>
  <c r="N9" i="25"/>
  <c r="N26" i="25"/>
  <c r="AV22" i="25"/>
  <c r="AV27" i="25"/>
  <c r="AV7" i="25"/>
  <c r="AV21" i="25"/>
  <c r="AV6" i="25"/>
  <c r="AV10" i="25"/>
  <c r="AV20" i="25"/>
  <c r="AV8" i="25"/>
  <c r="AV28" i="25"/>
  <c r="AV9" i="25"/>
  <c r="AH27" i="5"/>
  <c r="AH25" i="5"/>
  <c r="AH13" i="5"/>
  <c r="AH19" i="5"/>
  <c r="AH14" i="5"/>
  <c r="AH6" i="5"/>
  <c r="AH26" i="5"/>
  <c r="AH23" i="5"/>
  <c r="AH12" i="5"/>
  <c r="AH15" i="5"/>
  <c r="AH20" i="5"/>
  <c r="AH17" i="5"/>
  <c r="AH28" i="5"/>
  <c r="AH21" i="21"/>
  <c r="AH12" i="21"/>
  <c r="AH28" i="21"/>
  <c r="AH22" i="21"/>
  <c r="AH25" i="21"/>
  <c r="AH10" i="25"/>
  <c r="AH26" i="25"/>
  <c r="AH7" i="25"/>
  <c r="AH14" i="25"/>
  <c r="AH12" i="25"/>
  <c r="AH15" i="25"/>
  <c r="AH24" i="25"/>
  <c r="AH25" i="25"/>
  <c r="AH9" i="25"/>
  <c r="AH28" i="25"/>
  <c r="AH23" i="25"/>
  <c r="AH17" i="25"/>
  <c r="AH11" i="25"/>
  <c r="AH8" i="25"/>
  <c r="AH16" i="25"/>
  <c r="AH6" i="25"/>
  <c r="AH18" i="25"/>
  <c r="AH22" i="25"/>
  <c r="AH19" i="25"/>
  <c r="AH29" i="25"/>
  <c r="AH13" i="25"/>
  <c r="AH27" i="25"/>
  <c r="AH20" i="25"/>
  <c r="AX26" i="25" l="1"/>
  <c r="AY26" i="25" s="1"/>
  <c r="AX9" i="25"/>
  <c r="AY9" i="25" s="1"/>
  <c r="AX8" i="25"/>
  <c r="AY8" i="25" s="1"/>
  <c r="AX15" i="25"/>
  <c r="AY15" i="25" s="1"/>
  <c r="AX6" i="25"/>
  <c r="AY6" i="25" s="1"/>
  <c r="AX14" i="25"/>
  <c r="AY14" i="25" s="1"/>
  <c r="AX27" i="25"/>
  <c r="AY27" i="25" s="1"/>
  <c r="AX16" i="25"/>
  <c r="AY16" i="25" s="1"/>
  <c r="AX17" i="21"/>
  <c r="AY17" i="21" s="1"/>
  <c r="AX8" i="21"/>
  <c r="AY8" i="21" s="1"/>
  <c r="AX16" i="5"/>
  <c r="AY16" i="5" s="1"/>
  <c r="AX13" i="25"/>
  <c r="AY13" i="25" s="1"/>
  <c r="AX22" i="25"/>
  <c r="AY22" i="25" s="1"/>
  <c r="AX12" i="5"/>
  <c r="AX17" i="25"/>
  <c r="AY17" i="25" s="1"/>
  <c r="AX20" i="25"/>
  <c r="AY20" i="25" s="1"/>
  <c r="AX22" i="21"/>
  <c r="AY22" i="21" s="1"/>
  <c r="AX7" i="25"/>
  <c r="AY7" i="25" s="1"/>
  <c r="AX11" i="5"/>
  <c r="E24" i="7"/>
  <c r="AX19" i="25"/>
  <c r="AY19" i="25" s="1"/>
  <c r="AX14" i="21"/>
  <c r="AY14" i="21" s="1"/>
  <c r="AX28" i="21"/>
  <c r="AY28" i="21" s="1"/>
  <c r="AX25" i="21"/>
  <c r="AY25" i="21" s="1"/>
  <c r="AX14" i="5"/>
  <c r="AY14" i="5" s="1"/>
  <c r="AX21" i="25"/>
  <c r="AY21" i="25" s="1"/>
  <c r="AX29" i="25"/>
  <c r="AY29" i="25" s="1"/>
  <c r="AX18" i="5"/>
  <c r="AX23" i="5"/>
  <c r="N32" i="5"/>
  <c r="AX16" i="21"/>
  <c r="AY16" i="21" s="1"/>
  <c r="AX28" i="25"/>
  <c r="AY28" i="25" s="1"/>
  <c r="AX11" i="21"/>
  <c r="AY11" i="21" s="1"/>
  <c r="AX7" i="21"/>
  <c r="AY7" i="21" s="1"/>
  <c r="AX9" i="21"/>
  <c r="AY9" i="21" s="1"/>
  <c r="AX10" i="21"/>
  <c r="AY10" i="21" s="1"/>
  <c r="N32" i="21"/>
  <c r="AX23" i="21"/>
  <c r="AY23" i="21" s="1"/>
  <c r="AX6" i="21"/>
  <c r="AY6" i="21" s="1"/>
  <c r="AX24" i="25"/>
  <c r="AY24" i="25" s="1"/>
  <c r="AX28" i="5"/>
  <c r="AY28" i="5" s="1"/>
  <c r="AX18" i="25"/>
  <c r="AY18" i="25" s="1"/>
  <c r="AX30" i="25"/>
  <c r="AY30" i="25" s="1"/>
  <c r="AX25" i="5"/>
  <c r="AY25" i="5" s="1"/>
  <c r="AX6" i="5"/>
  <c r="AX12" i="25"/>
  <c r="AY12" i="25" s="1"/>
  <c r="N32" i="25"/>
  <c r="AX23" i="25"/>
  <c r="AY23" i="25" s="1"/>
  <c r="AX13" i="21"/>
  <c r="AY13" i="21" s="1"/>
  <c r="AX20" i="21"/>
  <c r="AY20" i="21" s="1"/>
  <c r="AX27" i="5"/>
  <c r="AY27" i="5" s="1"/>
  <c r="AX26" i="5"/>
  <c r="AY26" i="5" s="1"/>
  <c r="AX21" i="21"/>
  <c r="AY21" i="21" s="1"/>
  <c r="AX11" i="25"/>
  <c r="AY11" i="25" s="1"/>
  <c r="AX26" i="21"/>
  <c r="AY26" i="21" s="1"/>
  <c r="E27" i="7"/>
  <c r="E28" i="7"/>
  <c r="AX10" i="25"/>
  <c r="AY10" i="25" s="1"/>
  <c r="AX25" i="25"/>
  <c r="AY25" i="25" s="1"/>
  <c r="E26" i="7"/>
  <c r="AX5" i="5"/>
  <c r="AX5" i="25"/>
  <c r="AY5" i="25" s="1"/>
  <c r="AX17" i="5"/>
  <c r="AX7" i="5"/>
  <c r="AX24" i="21"/>
  <c r="AY24" i="21" s="1"/>
  <c r="AX13" i="5"/>
  <c r="AX21" i="5"/>
  <c r="AX10" i="5"/>
  <c r="AX15" i="5"/>
  <c r="AY15" i="5" s="1"/>
  <c r="AX19" i="21"/>
  <c r="AY19" i="21" s="1"/>
  <c r="AX8" i="5"/>
  <c r="AX5" i="21"/>
  <c r="AY5" i="21" s="1"/>
  <c r="AX12" i="21"/>
  <c r="AY12" i="21" s="1"/>
  <c r="E23" i="7"/>
  <c r="E22" i="7"/>
  <c r="AX15" i="21"/>
  <c r="AY15" i="21" s="1"/>
  <c r="AX22" i="5"/>
  <c r="E25" i="7"/>
  <c r="AX24" i="5"/>
  <c r="AY24" i="5" s="1"/>
  <c r="AX18" i="21"/>
  <c r="AY18" i="21" s="1"/>
  <c r="AX31" i="25"/>
  <c r="AY31" i="25" s="1"/>
  <c r="AX27" i="21"/>
  <c r="AY27" i="21" s="1"/>
  <c r="AX19" i="5"/>
  <c r="AV9" i="5"/>
  <c r="AZ5" i="21"/>
  <c r="AV20" i="5"/>
  <c r="AZ5" i="25"/>
  <c r="AZ18" i="21"/>
  <c r="AZ16" i="25"/>
  <c r="AZ15" i="25"/>
  <c r="AZ14" i="25"/>
  <c r="AZ12" i="21"/>
  <c r="AZ8" i="25"/>
  <c r="AZ17" i="21"/>
  <c r="AZ8" i="21"/>
  <c r="AZ16" i="21"/>
  <c r="AZ14" i="21"/>
  <c r="AZ10" i="25"/>
  <c r="AZ13" i="25"/>
  <c r="AZ22" i="21"/>
  <c r="AZ24" i="21"/>
  <c r="AZ31" i="25"/>
  <c r="AZ21" i="25"/>
  <c r="AZ26" i="21"/>
  <c r="AZ23" i="21"/>
  <c r="AZ18" i="25"/>
  <c r="AZ17" i="25"/>
  <c r="AZ24" i="25"/>
  <c r="AZ10" i="21"/>
  <c r="AZ13" i="21"/>
  <c r="AZ20" i="21"/>
  <c r="AZ25" i="21"/>
  <c r="AZ25" i="25"/>
  <c r="AZ12" i="25"/>
  <c r="AX20" i="5" l="1"/>
  <c r="AY20" i="5" s="1"/>
  <c r="AX9" i="5"/>
  <c r="AY12" i="5"/>
  <c r="AZ19" i="25"/>
  <c r="AZ21" i="21"/>
  <c r="AZ28" i="21"/>
  <c r="AZ19" i="21"/>
  <c r="AZ11" i="25"/>
  <c r="AZ27" i="25"/>
  <c r="AZ23" i="25"/>
  <c r="AZ27" i="21"/>
  <c r="AZ9" i="21"/>
  <c r="AZ7" i="21"/>
  <c r="AZ6" i="25"/>
  <c r="AZ28" i="25"/>
  <c r="AZ11" i="21"/>
  <c r="AZ15" i="21"/>
  <c r="AZ29" i="25"/>
  <c r="AZ9" i="25"/>
  <c r="AZ30" i="25"/>
  <c r="AZ26" i="25"/>
  <c r="AZ20" i="25"/>
  <c r="AZ6" i="21"/>
  <c r="AZ7" i="25"/>
  <c r="AZ22" i="25"/>
  <c r="AY22" i="5" l="1"/>
  <c r="AY11" i="5"/>
  <c r="AY9" i="5"/>
  <c r="AY13" i="5"/>
  <c r="AY7" i="5"/>
  <c r="AY23" i="5"/>
  <c r="AY21" i="5"/>
  <c r="AY18" i="5"/>
  <c r="AY10" i="5"/>
  <c r="AY17" i="5"/>
  <c r="AY8" i="5"/>
  <c r="AY6" i="5"/>
  <c r="AY5" i="5"/>
  <c r="AY19" i="5"/>
  <c r="AZ8" i="5"/>
  <c r="AZ7" i="5"/>
  <c r="AZ18" i="5"/>
  <c r="AZ5" i="5"/>
  <c r="AZ14" i="5"/>
  <c r="AZ16" i="5"/>
  <c r="AZ12" i="5"/>
  <c r="AZ20" i="5"/>
  <c r="AZ9" i="5"/>
  <c r="AZ26" i="5"/>
  <c r="AZ24" i="5"/>
  <c r="AZ10" i="5"/>
  <c r="AZ6" i="5"/>
  <c r="AZ17" i="5" s="1"/>
  <c r="AZ23" i="5"/>
  <c r="AZ11" i="5"/>
  <c r="AZ27" i="5"/>
  <c r="AZ22" i="5"/>
  <c r="AZ15" i="5"/>
  <c r="AZ25" i="5"/>
  <c r="AZ28" i="5"/>
  <c r="AZ21" i="5"/>
  <c r="AZ13" i="5"/>
  <c r="AZ19" i="5"/>
</calcChain>
</file>

<file path=xl/sharedStrings.xml><?xml version="1.0" encoding="utf-8"?>
<sst xmlns="http://schemas.openxmlformats.org/spreadsheetml/2006/main" count="1024" uniqueCount="161">
  <si>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</si>
  <si>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</si>
  <si>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</si>
  <si>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</si>
  <si>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</si>
  <si>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</si>
  <si>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</si>
  <si>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</si>
  <si>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</si>
  <si>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</si>
  <si>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</si>
  <si>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</si>
  <si>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</si>
  <si>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</si>
  <si>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</si>
  <si>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</si>
  <si>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</si>
  <si>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</si>
  <si>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</si>
  <si>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</si>
  <si>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</si>
  <si>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</si>
  <si>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</si>
  <si>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</si>
  <si>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</si>
  <si>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</si>
  <si>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</si>
  <si>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</si>
  <si>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</si>
  <si>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</si>
  <si>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</si>
  <si>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</si>
  <si>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</si>
  <si>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</si>
  <si>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</si>
  <si>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</si>
  <si>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</si>
  <si>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</si>
  <si>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</si>
  <si>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</si>
  <si>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</si>
  <si>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</si>
  <si>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</si>
  <si>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</si>
  <si>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</si>
  <si>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</si>
  <si>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</si>
  <si>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</si>
  <si>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</si>
  <si>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</si>
  <si>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</si>
  <si>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</si>
  <si>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</si>
  <si>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</si>
  <si>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</si>
  <si>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</si>
  <si>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</si>
  <si>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</si>
  <si>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</si>
  <si>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</si>
  <si>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</si>
  <si>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</si>
  <si>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</si>
  <si>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</si>
  <si>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</si>
  <si>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</si>
  <si>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</si>
  <si>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</si>
  <si>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</si>
  <si>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</si>
  <si>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</si>
  <si>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</si>
  <si>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</si>
  <si>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</si>
  <si>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</si>
  <si>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</si>
  <si>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</si>
  <si>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</si>
  <si>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</si>
  <si>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</si>
  <si>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</si>
  <si>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</si>
  <si>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</si>
  <si>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</si>
  <si>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</si>
  <si>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</si>
  <si>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</si>
  <si>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</si>
  <si>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</si>
  <si>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</si>
  <si>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</si>
  <si>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</si>
  <si>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</si>
  <si>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</si>
  <si>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</si>
  <si>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</si>
  <si>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</si>
  <si>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</si>
  <si>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</si>
  <si>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</si>
  <si>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</si>
  <si>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</si>
  <si>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</si>
  <si>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</si>
  <si>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</si>
  <si>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</si>
  <si>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</si>
  <si>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</si>
  <si>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</si>
  <si>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</si>
  <si>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</si>
  <si>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</si>
  <si>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</si>
  <si>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</si>
  <si>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</si>
  <si>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</si>
  <si>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</si>
  <si>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</si>
  <si>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</si>
  <si>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</si>
  <si>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</si>
  <si>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</si>
  <si>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</si>
  <si>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TOTAL JOURNEE 
Meilleur indiv + greensome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</si>
  <si>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</si>
  <si>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</si>
  <si>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</si>
  <si>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</si>
  <si>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</si>
  <si>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</si>
  <si>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</si>
  <si>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</si>
  <si>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</si>
  <si>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</si>
  <si>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</si>
  <si>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</si>
  <si>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4 - GOLF DE ……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</si>
  <si>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</si>
  <si>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</si>
  <si>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</si>
  <si>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</si>
  <si>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</si>
  <si>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</si>
  <si>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</si>
  <si>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</si>
  <si>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</si>
  <si>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</si>
  <si>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 2020</t>
  </si>
  <si>
    <t>MARSEILLE LA SALETTE B</t>
  </si>
  <si>
    <t>MARSEILLE LA SALETTE N</t>
  </si>
  <si>
    <t>AIX MARSEILLE</t>
  </si>
  <si>
    <t>AIX EN PROVENCE</t>
  </si>
  <si>
    <t>CABRE D'OR</t>
  </si>
  <si>
    <t>CHÂTEAU L'ARC</t>
  </si>
  <si>
    <t>AIX GOLF ACADEMIE</t>
  </si>
  <si>
    <t>BRUT</t>
  </si>
  <si>
    <t xml:space="preserve">ETAPE 1 - GOLF DE AIX EN PROVENCE 15 JANVIER </t>
  </si>
  <si>
    <t>CLASSEMENT CHALLENGE DES ECOLES DE GOLF 2020</t>
  </si>
  <si>
    <t>ETAPE 2 - GOLF DE AIX GOLF ACADEMY</t>
  </si>
  <si>
    <t>ETAPE 3 - GOLF DE la cabre d'or</t>
  </si>
  <si>
    <t>brut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</si>
</sst>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0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41609</v>
      </c>
      <c r="AY3" s="178"/>
      <c r="AZ3" s="178"/>
      <c r="BA3" s="179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28</v>
      </c>
      <c r="BA4" s="160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J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140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141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142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2.28515625" customWidth="1"/>
    <col min="5" max="5" width="5" customWidth="1"/>
    <col min="6" max="22" width="7.28515625" style="7" customWidth="1"/>
    <col min="23" max="23" width="3.85546875" style="7" customWidth="1"/>
    <col min="24" max="24" width="7.28515625" style="7" customWidth="1"/>
    <col min="25" max="25" width="4.8554687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06" t="s">
        <v>157</v>
      </c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139"/>
    </row>
    <row r="2" spans="1:28" ht="25.5" customHeight="1" x14ac:dyDescent="0.25"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139"/>
    </row>
    <row r="3" spans="1:28" ht="34.5" customHeight="1" x14ac:dyDescent="0.25">
      <c r="A3" s="203" t="s">
        <v>144</v>
      </c>
      <c r="B3" s="203" t="s">
        <v>144</v>
      </c>
      <c r="D3" s="207"/>
      <c r="E3" s="208"/>
      <c r="F3" s="204" t="s">
        <v>125</v>
      </c>
      <c r="G3" s="205"/>
      <c r="H3" s="204" t="s">
        <v>126</v>
      </c>
      <c r="I3" s="205"/>
      <c r="J3" s="204" t="s">
        <v>127</v>
      </c>
      <c r="K3" s="205"/>
      <c r="L3" s="204" t="s">
        <v>128</v>
      </c>
      <c r="M3" s="205"/>
      <c r="N3" s="204" t="s">
        <v>129</v>
      </c>
      <c r="O3" s="205"/>
      <c r="P3" s="204" t="s">
        <v>130</v>
      </c>
      <c r="Q3" s="205"/>
      <c r="R3" s="204" t="s">
        <v>131</v>
      </c>
      <c r="S3" s="205"/>
      <c r="T3" s="204" t="s">
        <v>132</v>
      </c>
      <c r="U3" s="205"/>
      <c r="V3" s="204" t="s">
        <v>133</v>
      </c>
      <c r="W3" s="205"/>
      <c r="X3" s="204" t="s">
        <v>134</v>
      </c>
      <c r="Y3" s="205"/>
      <c r="Z3" s="105" t="s">
        <v>145</v>
      </c>
      <c r="AA3" s="139"/>
      <c r="AB3" s="114"/>
    </row>
    <row r="4" spans="1:28" ht="33.75" customHeight="1" x14ac:dyDescent="0.25">
      <c r="A4" s="203"/>
      <c r="B4" s="203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1</v>
      </c>
      <c r="B5" s="143">
        <f t="shared" ref="B5" ca="1" si="1">RANK(AB5,$AB$5:$AB$18)</f>
        <v>1</v>
      </c>
      <c r="C5" s="119">
        <v>1</v>
      </c>
      <c r="D5" s="115" t="str">
        <f>IF('LISTING EQUIPES'!B2="","",'LISTING EQUIPES'!B2)</f>
        <v>MARSEILLE LA SALETTE B</v>
      </c>
      <c r="E5" s="115">
        <v>1</v>
      </c>
      <c r="F5" s="134">
        <f ca="1">IF(ISERROR(VLOOKUP(E5,'ETAPE 1'!$C$3:$K$16,7,0)),"",VLOOKUP(E5,'ETAPE 1'!$C$3:$K$16,7,0))</f>
        <v>1</v>
      </c>
      <c r="G5" s="135">
        <f ca="1">IF(ISERROR(VLOOKUP(E5,'ETAPE 1'!$C$3:$K$16,8,0)),"",VLOOKUP(E5,'ETAPE 1'!$C$3:$K$16,8,0))</f>
        <v>12</v>
      </c>
      <c r="H5" s="134">
        <f ca="1">IF(ISERROR(VLOOKUP(E5,'ETAPE 2'!$C$3:$K$16,7,0)),"",VLOOKUP(E5,'ETAPE 2'!$C$3:$K$16,7,0))</f>
        <v>1</v>
      </c>
      <c r="I5" s="135">
        <f ca="1">IF(ISERROR(VLOOKUP(E5,'ETAPE 2'!$C$3:$K$16,8,0)),"",VLOOKUP(E5,'ETAPE 2'!$C$3:$K$16,8,0))</f>
        <v>12</v>
      </c>
      <c r="J5" s="134">
        <f ca="1">IF(ISERROR(VLOOKUP(E5,'ETAPE 3'!$C$3:$K$16,7,0)),"",VLOOKUP(E5,'ETAPE 3'!$C$3:$K$16,7,0))</f>
        <v>1</v>
      </c>
      <c r="K5" s="135">
        <f ca="1">IF(ISERROR(VLOOKUP(E5,'ETAPE 3'!$C$3:$K$16,8,0)),"",VLOOKUP(E5,'ETAPE 3'!$C$3:$K$16,8,0))</f>
        <v>12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36</v>
      </c>
      <c r="AA5" s="141">
        <f ca="1">$Z5</f>
        <v>36</v>
      </c>
      <c r="AB5" s="142">
        <f t="shared" ref="AB5:AB17" ca="1" si="2">IF(D5="",-1000,0)+$Z5+C5/100</f>
        <v>36.01</v>
      </c>
    </row>
    <row r="6" spans="1:28" s="120" customFormat="1" ht="18.75" hidden="1" customHeight="1" x14ac:dyDescent="0.35">
      <c r="A6" s="138">
        <f ca="1">RANK(AA6,$AA$5:$AA$18)</f>
        <v>2</v>
      </c>
      <c r="B6" s="143">
        <f ca="1">RANK(AB6,$AB$5:$AB$18)</f>
        <v>2</v>
      </c>
      <c r="C6" s="119">
        <v>2</v>
      </c>
      <c r="D6" s="115" t="str">
        <f>IF('LISTING EQUIPES'!B3="","",'LISTING EQUIPES'!B3)</f>
        <v>MARSEILLE LA SALETTE N</v>
      </c>
      <c r="E6" s="121">
        <v>2</v>
      </c>
      <c r="F6" s="134">
        <f ca="1">IF(ISERROR(VLOOKUP(E6,'ETAPE 1'!$C$3:$K$16,7,0)),"",VLOOKUP(E6,'ETAPE 1'!$C$3:$K$16,7,0))</f>
        <v>2</v>
      </c>
      <c r="G6" s="135">
        <f ca="1">IF(ISERROR(VLOOKUP(E6,'ETAPE 1'!$C$3:$K$16,8,0)),"",VLOOKUP(E6,'ETAPE 1'!$C$3:$K$16,8,0))</f>
        <v>10</v>
      </c>
      <c r="H6" s="134">
        <f ca="1">IF(ISERROR(VLOOKUP(E6,'ETAPE 2'!$C$3:$K$16,7,0)),"",VLOOKUP(E6,'ETAPE 2'!$C$3:$K$16,7,0))</f>
        <v>2</v>
      </c>
      <c r="I6" s="135">
        <f ca="1">IF(ISERROR(VLOOKUP(E6,'ETAPE 2'!$C$3:$K$16,8,0)),"",VLOOKUP(E6,'ETAPE 2'!$C$3:$K$16,8,0))</f>
        <v>10</v>
      </c>
      <c r="J6" s="134">
        <f ca="1">IF(ISERROR(VLOOKUP(E6,'ETAPE 3'!$C$3:$K$16,7,0)),"",VLOOKUP(E6,'ETAPE 3'!$C$3:$K$16,7,0))</f>
        <v>3</v>
      </c>
      <c r="K6" s="135">
        <f ca="1">IF(ISERROR(VLOOKUP(E6,'ETAPE 3'!$C$3:$K$16,8,0)),"",VLOOKUP(E6,'ETAPE 3'!$C$3:$K$16,8,0))</f>
        <v>8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28</v>
      </c>
      <c r="AA6" s="141">
        <f t="shared" ref="AA6:AA18" ca="1" si="4">$Z6</f>
        <v>28</v>
      </c>
      <c r="AB6" s="142">
        <f t="shared" ca="1" si="2"/>
        <v>28.02</v>
      </c>
    </row>
    <row r="7" spans="1:28" s="120" customFormat="1" ht="18.75" hidden="1" customHeight="1" x14ac:dyDescent="0.35">
      <c r="A7" s="138">
        <f t="shared" ref="A7:A18" ca="1" si="5">RANK(AA7,$AA$5:$AA$18)</f>
        <v>3</v>
      </c>
      <c r="B7" s="143">
        <f t="shared" ref="B7:B18" ca="1" si="6">RANK(AB7,$AB$5:$AB$18)</f>
        <v>3</v>
      </c>
      <c r="C7" s="119">
        <v>3</v>
      </c>
      <c r="D7" s="115" t="str">
        <f>IF('LISTING EQUIPES'!B4="","",'LISTING EQUIPES'!B4)</f>
        <v>AIX MARSEILLE</v>
      </c>
      <c r="E7" s="115">
        <v>3</v>
      </c>
      <c r="F7" s="134">
        <f ca="1">IF(ISERROR(VLOOKUP(E7,'ETAPE 1'!$C$3:$K$16,7,0)),"",VLOOKUP(E7,'ETAPE 1'!$C$3:$K$16,7,0))</f>
        <v>3</v>
      </c>
      <c r="G7" s="135">
        <f ca="1">IF(ISERROR(VLOOKUP(E7,'ETAPE 1'!$C$3:$K$16,8,0)),"",VLOOKUP(E7,'ETAPE 1'!$C$3:$K$16,8,0))</f>
        <v>7</v>
      </c>
      <c r="H7" s="134">
        <f ca="1">IF(ISERROR(VLOOKUP(E7,'ETAPE 2'!$C$3:$K$16,7,0)),"",VLOOKUP(E7,'ETAPE 2'!$C$3:$K$16,7,0))</f>
        <v>4</v>
      </c>
      <c r="I7" s="135">
        <f ca="1">IF(ISERROR(VLOOKUP(E7,'ETAPE 2'!$C$3:$K$16,8,0)),"",VLOOKUP(E7,'ETAPE 2'!$C$3:$K$16,8,0))</f>
        <v>6</v>
      </c>
      <c r="J7" s="134">
        <f ca="1">IF(ISERROR(VLOOKUP(E7,'ETAPE 3'!$C$3:$K$16,7,0)),"",VLOOKUP(E7,'ETAPE 3'!$C$3:$K$16,7,0))</f>
        <v>2</v>
      </c>
      <c r="K7" s="135">
        <f ca="1">IF(ISERROR(VLOOKUP(E7,'ETAPE 3'!$C$3:$K$16,8,0)),"",VLOOKUP(E7,'ETAPE 3'!$C$3:$K$16,8,0))</f>
        <v>10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23</v>
      </c>
      <c r="AA7" s="141">
        <f t="shared" ca="1" si="4"/>
        <v>23</v>
      </c>
      <c r="AB7" s="142">
        <f t="shared" ca="1" si="2"/>
        <v>23.03</v>
      </c>
    </row>
    <row r="8" spans="1:28" s="120" customFormat="1" ht="18.75" hidden="1" customHeight="1" x14ac:dyDescent="0.35">
      <c r="A8" s="138">
        <f t="shared" ca="1" si="5"/>
        <v>7</v>
      </c>
      <c r="B8" s="143">
        <f t="shared" ca="1" si="6"/>
        <v>7</v>
      </c>
      <c r="C8" s="119">
        <v>4</v>
      </c>
      <c r="D8" s="115" t="str">
        <f>IF('LISTING EQUIPES'!B5="","",'LISTING EQUIPES'!B5)</f>
        <v>AIX EN PROVENCE</v>
      </c>
      <c r="E8" s="115">
        <v>4</v>
      </c>
      <c r="F8" s="134">
        <f ca="1">IF(ISERROR(VLOOKUP(E8,'ETAPE 1'!$C$3:$K$16,7,0)),"",VLOOKUP(E8,'ETAPE 1'!$C$3:$K$16,7,0))</f>
        <v>5</v>
      </c>
      <c r="G8" s="135">
        <f ca="1">IF(ISERROR(VLOOKUP(E8,'ETAPE 1'!$C$3:$K$16,8,0)),"",VLOOKUP(E8,'ETAPE 1'!$C$3:$K$16,8,0))</f>
        <v>4</v>
      </c>
      <c r="H8" s="134">
        <f ca="1">IF(ISERROR(VLOOKUP(E8,'ETAPE 2'!$C$3:$K$16,7,0)),"",VLOOKUP(E8,'ETAPE 2'!$C$3:$K$16,7,0))</f>
        <v>6</v>
      </c>
      <c r="I8" s="135">
        <f ca="1">IF(ISERROR(VLOOKUP(E8,'ETAPE 2'!$C$3:$K$16,8,0)),"",VLOOKUP(E8,'ETAPE 2'!$C$3:$K$16,8,0))</f>
        <v>1</v>
      </c>
      <c r="J8" s="134">
        <f ca="1">IF(ISERROR(VLOOKUP(E8,'ETAPE 3'!$C$3:$K$16,7,0)),"",VLOOKUP(E8,'ETAPE 3'!$C$3:$K$16,7,0))</f>
        <v>7</v>
      </c>
      <c r="K8" s="135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5</v>
      </c>
      <c r="AA8" s="141">
        <f t="shared" ca="1" si="4"/>
        <v>5</v>
      </c>
      <c r="AB8" s="142">
        <f t="shared" ca="1" si="2"/>
        <v>5.04</v>
      </c>
    </row>
    <row r="9" spans="1:28" s="120" customFormat="1" ht="18.75" hidden="1" customHeight="1" x14ac:dyDescent="0.35">
      <c r="A9" s="138">
        <f t="shared" ca="1" si="5"/>
        <v>4</v>
      </c>
      <c r="B9" s="143">
        <f t="shared" ca="1" si="6"/>
        <v>4</v>
      </c>
      <c r="C9" s="119">
        <v>5</v>
      </c>
      <c r="D9" s="115" t="str">
        <f>IF('LISTING EQUIPES'!B6="","",'LISTING EQUIPES'!B6)</f>
        <v>CABRE D'OR</v>
      </c>
      <c r="E9" s="121">
        <v>5</v>
      </c>
      <c r="F9" s="134">
        <f ca="1">IF(ISERROR(VLOOKUP(E9,'ETAPE 1'!$C$3:$K$16,7,0)),"",VLOOKUP(E9,'ETAPE 1'!$C$3:$K$16,7,0))</f>
        <v>3</v>
      </c>
      <c r="G9" s="135">
        <f ca="1">IF(ISERROR(VLOOKUP(E9,'ETAPE 1'!$C$3:$K$16,8,0)),"",VLOOKUP(E9,'ETAPE 1'!$C$3:$K$16,8,0))</f>
        <v>7</v>
      </c>
      <c r="H9" s="134">
        <f ca="1">IF(ISERROR(VLOOKUP(E9,'ETAPE 2'!$C$3:$K$16,7,0)),"",VLOOKUP(E9,'ETAPE 2'!$C$3:$K$16,7,0))</f>
        <v>3</v>
      </c>
      <c r="I9" s="135">
        <f ca="1">IF(ISERROR(VLOOKUP(E9,'ETAPE 2'!$C$3:$K$16,8,0)),"",VLOOKUP(E9,'ETAPE 2'!$C$3:$K$16,8,0))</f>
        <v>8</v>
      </c>
      <c r="J9" s="134">
        <f ca="1">IF(ISERROR(VLOOKUP(E9,'ETAPE 3'!$C$3:$K$16,7,0)),"",VLOOKUP(E9,'ETAPE 3'!$C$3:$K$16,7,0))</f>
        <v>4</v>
      </c>
      <c r="K9" s="135">
        <f ca="1">IF(ISERROR(VLOOKUP(E9,'ETAPE 3'!$C$3:$K$16,8,0)),"",VLOOKUP(E9,'ETAPE 3'!$C$3:$K$16,8,0))</f>
        <v>6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21</v>
      </c>
      <c r="AA9" s="141">
        <f t="shared" ca="1" si="4"/>
        <v>21</v>
      </c>
      <c r="AB9" s="142">
        <f t="shared" ca="1" si="2"/>
        <v>21.05</v>
      </c>
    </row>
    <row r="10" spans="1:28" s="120" customFormat="1" ht="18.75" hidden="1" customHeight="1" x14ac:dyDescent="0.35">
      <c r="A10" s="138">
        <f t="shared" ca="1" si="5"/>
        <v>5</v>
      </c>
      <c r="B10" s="143">
        <f t="shared" ca="1" si="6"/>
        <v>5</v>
      </c>
      <c r="C10" s="119">
        <v>6</v>
      </c>
      <c r="D10" s="115" t="str">
        <f>IF('LISTING EQUIPES'!B7="","",'LISTING EQUIPES'!B7)</f>
        <v>CHÂTEAU L'ARC</v>
      </c>
      <c r="E10" s="115">
        <v>6</v>
      </c>
      <c r="F10" s="134">
        <f ca="1">IF(ISERROR(VLOOKUP(E10,'ETAPE 1'!$C$3:$K$16,7,0)),"",VLOOKUP(E10,'ETAPE 1'!$C$3:$K$16,7,0))</f>
        <v>6</v>
      </c>
      <c r="G10" s="135">
        <f ca="1">IF(ISERROR(VLOOKUP(E10,'ETAPE 1'!$C$3:$K$16,8,0)),"",VLOOKUP(E10,'ETAPE 1'!$C$3:$K$16,8,0))</f>
        <v>2</v>
      </c>
      <c r="H10" s="134">
        <f ca="1">IF(ISERROR(VLOOKUP(E10,'ETAPE 2'!$C$3:$K$16,7,0)),"",VLOOKUP(E10,'ETAPE 2'!$C$3:$K$16,7,0))</f>
        <v>6</v>
      </c>
      <c r="I10" s="135">
        <f ca="1">IF(ISERROR(VLOOKUP(E10,'ETAPE 2'!$C$3:$K$16,8,0)),"",VLOOKUP(E10,'ETAPE 2'!$C$3:$K$16,8,0))</f>
        <v>1</v>
      </c>
      <c r="J10" s="134">
        <f ca="1">IF(ISERROR(VLOOKUP(E10,'ETAPE 3'!$C$3:$K$16,7,0)),"",VLOOKUP(E10,'ETAPE 3'!$C$3:$K$16,7,0))</f>
        <v>5</v>
      </c>
      <c r="K10" s="135">
        <f ca="1">IF(ISERROR(VLOOKUP(E10,'ETAPE 3'!$C$3:$K$16,8,0)),"",VLOOKUP(E10,'ETAPE 3'!$C$3:$K$16,8,0))</f>
        <v>4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7</v>
      </c>
      <c r="AA10" s="141">
        <f t="shared" ca="1" si="4"/>
        <v>7</v>
      </c>
      <c r="AB10" s="142">
        <f t="shared" ca="1" si="2"/>
        <v>7.06</v>
      </c>
    </row>
    <row r="11" spans="1:28" s="120" customFormat="1" ht="18.75" hidden="1" customHeight="1" x14ac:dyDescent="0.35">
      <c r="A11" s="138">
        <f t="shared" ca="1" si="5"/>
        <v>6</v>
      </c>
      <c r="B11" s="143">
        <f t="shared" ca="1" si="6"/>
        <v>6</v>
      </c>
      <c r="C11" s="119">
        <v>7</v>
      </c>
      <c r="D11" s="115" t="str">
        <f>IF('LISTING EQUIPES'!B8="","",'LISTING EQUIPES'!B8)</f>
        <v>AIX GOLF ACADEMIE</v>
      </c>
      <c r="E11" s="115">
        <v>7</v>
      </c>
      <c r="F11" s="134">
        <f ca="1">IF(ISERROR(VLOOKUP(E11,'ETAPE 1'!$C$3:$K$16,7,0)),"",VLOOKUP(E11,'ETAPE 1'!$C$3:$K$16,7,0))</f>
        <v>7</v>
      </c>
      <c r="G11" s="135">
        <f ca="1">IF(ISERROR(VLOOKUP(E11,'ETAPE 1'!$C$3:$K$16,8,0)),"",VLOOKUP(E11,'ETAPE 1'!$C$3:$K$16,8,0))</f>
        <v>0</v>
      </c>
      <c r="H11" s="134">
        <f ca="1">IF(ISERROR(VLOOKUP(E11,'ETAPE 2'!$C$3:$K$16,7,0)),"",VLOOKUP(E11,'ETAPE 2'!$C$3:$K$16,7,0))</f>
        <v>5</v>
      </c>
      <c r="I11" s="135">
        <f ca="1">IF(ISERROR(VLOOKUP(E11,'ETAPE 2'!$C$3:$K$16,8,0)),"",VLOOKUP(E11,'ETAPE 2'!$C$3:$K$16,8,0))</f>
        <v>4</v>
      </c>
      <c r="J11" s="134">
        <f ca="1">IF(ISERROR(VLOOKUP(E11,'ETAPE 3'!$C$3:$K$16,7,0)),"",VLOOKUP(E11,'ETAPE 3'!$C$3:$K$16,7,0))</f>
        <v>6</v>
      </c>
      <c r="K11" s="135">
        <f ca="1">IF(ISERROR(VLOOKUP(E11,'ETAPE 3'!$C$3:$K$16,8,0)),"",VLOOKUP(E11,'ETAPE 3'!$C$3:$K$16,8,0))</f>
        <v>2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6</v>
      </c>
      <c r="AA11" s="141">
        <f t="shared" ca="1" si="4"/>
        <v>6</v>
      </c>
      <c r="AB11" s="142">
        <f t="shared" ca="1" si="2"/>
        <v>6.07</v>
      </c>
    </row>
    <row r="12" spans="1:28" s="120" customFormat="1" ht="18.75" hidden="1" customHeight="1" x14ac:dyDescent="0.35">
      <c r="A12" s="138">
        <f t="shared" ca="1" si="5"/>
        <v>8</v>
      </c>
      <c r="B12" s="143">
        <f t="shared" ca="1" si="6"/>
        <v>14</v>
      </c>
      <c r="C12" s="119">
        <v>8</v>
      </c>
      <c r="D12" s="115" t="str">
        <f>IF('LISTING EQUIPES'!B9="","",'LISTING EQUIPES'!B9)</f>
        <v/>
      </c>
      <c r="E12" s="121">
        <v>8</v>
      </c>
      <c r="F12" s="134" t="str">
        <f>IF(ISERROR(VLOOKUP(E12,'ETAPE 1'!$C$3:$K$16,7,0)),"",VLOOKUP(E12,'ETAPE 1'!$C$3:$K$16,7,0))</f>
        <v/>
      </c>
      <c r="G12" s="135" t="str">
        <f ca="1">IF(ISERROR(VLOOKUP(E12,'ETAPE 1'!$C$3:$K$16,8,0)),"",VLOOKUP(E12,'ETAPE 1'!$C$3:$K$16,8,0))</f>
        <v>0</v>
      </c>
      <c r="H12" s="134" t="str">
        <f>IF(ISERROR(VLOOKUP(E12,'ETAPE 2'!$C$3:$K$16,7,0)),"",VLOOKUP(E12,'ETAPE 2'!$C$3:$K$16,7,0))</f>
        <v/>
      </c>
      <c r="I12" s="135" t="str">
        <f ca="1">IF(ISERROR(VLOOKUP(E12,'ETAPE 2'!$C$3:$K$16,8,0)),"",VLOOKUP(E12,'ETAPE 2'!$C$3:$K$16,8,0))</f>
        <v>0</v>
      </c>
      <c r="J12" s="134" t="str">
        <f>IF(ISERROR(VLOOKUP(E12,'ETAPE 3'!$C$3:$K$16,7,0)),"",VLOOKUP(E12,'ETAPE 3'!$C$3:$K$16,7,0))</f>
        <v/>
      </c>
      <c r="K12" s="135" t="str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0</v>
      </c>
      <c r="AA12" s="141">
        <f t="shared" ca="1" si="4"/>
        <v>0</v>
      </c>
      <c r="AB12" s="142">
        <f t="shared" ca="1" si="2"/>
        <v>-999.92</v>
      </c>
    </row>
    <row r="13" spans="1:28" s="120" customFormat="1" ht="18.75" hidden="1" customHeight="1" x14ac:dyDescent="0.35">
      <c r="A13" s="138">
        <f t="shared" ca="1" si="5"/>
        <v>8</v>
      </c>
      <c r="B13" s="143">
        <f t="shared" ca="1" si="6"/>
        <v>13</v>
      </c>
      <c r="C13" s="119">
        <v>9</v>
      </c>
      <c r="D13" s="115" t="str">
        <f>IF('LISTING EQUIPES'!B10="","",'LISTING EQUIPES'!B10)</f>
        <v/>
      </c>
      <c r="E13" s="115">
        <v>9</v>
      </c>
      <c r="F13" s="134" t="str">
        <f>IF(ISERROR(VLOOKUP(E13,'ETAPE 1'!$C$3:$K$16,7,0)),"",VLOOKUP(E13,'ETAPE 1'!$C$3:$K$16,7,0))</f>
        <v/>
      </c>
      <c r="G13" s="135" t="str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-999.91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12</v>
      </c>
      <c r="C14" s="119">
        <v>10</v>
      </c>
      <c r="D14" s="115" t="str">
        <f>IF('LISTING EQUIPES'!B11="","",'LISTING EQUIPES'!B11)</f>
        <v/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 t="str">
        <f>IF(ISERROR(VLOOKUP(E14,'ETAPE 2'!$C$3:$K$16,7,0)),"",VLOOKUP(E14,'ETAPE 2'!$C$3:$K$16,7,0))</f>
        <v/>
      </c>
      <c r="I14" s="135" t="str">
        <f ca="1">IF(ISERROR(VLOOKUP(E14,'ETAPE 2'!$C$3:$K$16,8,0)),"",VLOOKUP(E14,'ETAPE 2'!$C$3:$K$16,8,0))</f>
        <v>0</v>
      </c>
      <c r="J14" s="134" t="str">
        <f>IF(ISERROR(VLOOKUP(E14,'ETAPE 3'!$C$3:$K$16,7,0)),"",VLOOKUP(E14,'ETAPE 3'!$C$3:$K$16,7,0))</f>
        <v/>
      </c>
      <c r="K14" s="135" t="str">
        <f ca="1">IF(ISERROR(VLOOKUP(E14,'ETAPE 3'!$C$3:$K$16,8,0)),"",VLOOKUP(E14,'ETAPE 3'!$C$3:$K$16,8,0))</f>
        <v>0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0</v>
      </c>
      <c r="AA14" s="141">
        <f t="shared" ca="1" si="4"/>
        <v>0</v>
      </c>
      <c r="AB14" s="142">
        <f t="shared" ca="1" si="2"/>
        <v>-999.9</v>
      </c>
    </row>
    <row r="15" spans="1:28" ht="18.75" hidden="1" customHeight="1" x14ac:dyDescent="0.35">
      <c r="A15" s="138">
        <f t="shared" ca="1" si="5"/>
        <v>8</v>
      </c>
      <c r="B15" s="143">
        <f t="shared" ca="1" si="6"/>
        <v>11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8</v>
      </c>
      <c r="B16" s="143">
        <f t="shared" ca="1" si="6"/>
        <v>10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8</v>
      </c>
      <c r="B17" s="143">
        <f t="shared" ca="1" si="6"/>
        <v>9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8</v>
      </c>
      <c r="B18" s="143">
        <f t="shared" ca="1" si="6"/>
        <v>8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1</v>
      </c>
      <c r="D21" s="9" t="str">
        <f ca="1">VLOOKUP($A21,$B$5:$Z$18,COLUMN()-1,FALSE)</f>
        <v>MARSEILLE LA SALETTE B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12</v>
      </c>
      <c r="H21" s="134">
        <f t="shared" ca="1" si="8"/>
        <v>1</v>
      </c>
      <c r="I21" s="135">
        <f t="shared" ca="1" si="8"/>
        <v>12</v>
      </c>
      <c r="J21" s="134">
        <f t="shared" ca="1" si="8"/>
        <v>1</v>
      </c>
      <c r="K21" s="135">
        <f t="shared" ca="1" si="8"/>
        <v>12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36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2</v>
      </c>
      <c r="D22" s="9" t="str">
        <f t="shared" ref="D22:D34" ca="1" si="11">VLOOKUP($A22,$B$5:$Z$18,COLUMN()-1,FALSE)</f>
        <v>MARSEILLE LA SALETTE N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10</v>
      </c>
      <c r="H22" s="134">
        <f t="shared" ca="1" si="8"/>
        <v>2</v>
      </c>
      <c r="I22" s="135">
        <f t="shared" ca="1" si="8"/>
        <v>10</v>
      </c>
      <c r="J22" s="134">
        <f t="shared" ca="1" si="8"/>
        <v>3</v>
      </c>
      <c r="K22" s="135">
        <f t="shared" ca="1" si="8"/>
        <v>8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28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3</v>
      </c>
      <c r="D23" s="9" t="str">
        <f t="shared" ca="1" si="11"/>
        <v>AIX MARSEILLE</v>
      </c>
      <c r="E23" s="144" t="str">
        <f t="shared" ref="E23:E34" ca="1" si="12">IF(AND(B23&lt;&gt;"",B22=B23),"Ex aequo","")</f>
        <v/>
      </c>
      <c r="F23" s="134">
        <f t="shared" ca="1" si="8"/>
        <v>3</v>
      </c>
      <c r="G23" s="135">
        <f t="shared" ca="1" si="8"/>
        <v>7</v>
      </c>
      <c r="H23" s="134">
        <f t="shared" ca="1" si="8"/>
        <v>4</v>
      </c>
      <c r="I23" s="135">
        <f t="shared" ca="1" si="8"/>
        <v>6</v>
      </c>
      <c r="J23" s="134">
        <f t="shared" ca="1" si="8"/>
        <v>2</v>
      </c>
      <c r="K23" s="135">
        <f t="shared" ca="1" si="8"/>
        <v>10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23</v>
      </c>
    </row>
    <row r="24" spans="1:28" ht="18.600000000000001" x14ac:dyDescent="0.35">
      <c r="A24" s="128">
        <v>4</v>
      </c>
      <c r="B24" s="128">
        <f t="shared" ca="1" si="10"/>
        <v>4</v>
      </c>
      <c r="C24" s="128">
        <f t="shared" ca="1" si="7"/>
        <v>5</v>
      </c>
      <c r="D24" s="9" t="str">
        <f t="shared" ca="1" si="11"/>
        <v>CABRE D'OR</v>
      </c>
      <c r="E24" s="144" t="str">
        <f t="shared" ca="1" si="12"/>
        <v/>
      </c>
      <c r="F24" s="134">
        <f t="shared" ca="1" si="8"/>
        <v>3</v>
      </c>
      <c r="G24" s="135">
        <f t="shared" ca="1" si="8"/>
        <v>7</v>
      </c>
      <c r="H24" s="134">
        <f t="shared" ca="1" si="8"/>
        <v>3</v>
      </c>
      <c r="I24" s="135">
        <f t="shared" ca="1" si="8"/>
        <v>8</v>
      </c>
      <c r="J24" s="134">
        <f t="shared" ca="1" si="8"/>
        <v>4</v>
      </c>
      <c r="K24" s="135">
        <f t="shared" ca="1" si="8"/>
        <v>6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21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6</v>
      </c>
      <c r="D25" s="9" t="str">
        <f t="shared" ca="1" si="11"/>
        <v>CHÂTEAU L'ARC</v>
      </c>
      <c r="E25" s="144" t="str">
        <f t="shared" ca="1" si="12"/>
        <v/>
      </c>
      <c r="F25" s="134">
        <f t="shared" ca="1" si="8"/>
        <v>6</v>
      </c>
      <c r="G25" s="135">
        <f t="shared" ca="1" si="8"/>
        <v>2</v>
      </c>
      <c r="H25" s="134">
        <f t="shared" ca="1" si="8"/>
        <v>6</v>
      </c>
      <c r="I25" s="135">
        <f t="shared" ca="1" si="8"/>
        <v>1</v>
      </c>
      <c r="J25" s="134">
        <f t="shared" ca="1" si="8"/>
        <v>5</v>
      </c>
      <c r="K25" s="135">
        <f t="shared" ca="1" si="8"/>
        <v>4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7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7</v>
      </c>
      <c r="D26" s="9" t="str">
        <f t="shared" ca="1" si="11"/>
        <v>AIX GOLF ACADEMIE</v>
      </c>
      <c r="E26" s="144" t="str">
        <f t="shared" ca="1" si="12"/>
        <v/>
      </c>
      <c r="F26" s="134">
        <f ca="1">IF($C26="","",VLOOKUP($A26,$B$5:$Z$18,COLUMN()-1,FALSE))</f>
        <v>7</v>
      </c>
      <c r="G26" s="135">
        <f t="shared" ref="G26:Z26" ca="1" si="13">IF($C26="","",VLOOKUP($A26,$B$5:$Z$18,COLUMN()-1,FALSE))</f>
        <v>0</v>
      </c>
      <c r="H26" s="134">
        <f t="shared" ca="1" si="13"/>
        <v>5</v>
      </c>
      <c r="I26" s="135">
        <f t="shared" ca="1" si="13"/>
        <v>4</v>
      </c>
      <c r="J26" s="134">
        <f t="shared" ca="1" si="13"/>
        <v>6</v>
      </c>
      <c r="K26" s="135">
        <f t="shared" ca="1" si="13"/>
        <v>2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6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4</v>
      </c>
      <c r="D27" s="9" t="str">
        <f t="shared" ca="1" si="11"/>
        <v>AIX EN PROVENCE</v>
      </c>
      <c r="E27" s="144" t="str">
        <f t="shared" ca="1" si="12"/>
        <v/>
      </c>
      <c r="F27" s="134">
        <f t="shared" ref="F27:U34" ca="1" si="14">IF($C27="","",VLOOKUP($A27,$B$5:$Z$18,COLUMN()-1,FALSE))</f>
        <v>5</v>
      </c>
      <c r="G27" s="135">
        <f t="shared" ca="1" si="14"/>
        <v>4</v>
      </c>
      <c r="H27" s="134">
        <f t="shared" ca="1" si="14"/>
        <v>6</v>
      </c>
      <c r="I27" s="135">
        <f t="shared" ca="1" si="14"/>
        <v>1</v>
      </c>
      <c r="J27" s="134">
        <f t="shared" ca="1" si="14"/>
        <v>7</v>
      </c>
      <c r="K27" s="135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5</v>
      </c>
    </row>
    <row r="28" spans="1:28" ht="18.600000000000001" x14ac:dyDescent="0.35">
      <c r="A28" s="128">
        <v>8</v>
      </c>
      <c r="B28" s="128" t="str">
        <f t="shared" ca="1" si="10"/>
        <v/>
      </c>
      <c r="C28" s="128" t="str">
        <f t="shared" ca="1" si="7"/>
        <v/>
      </c>
      <c r="D28" s="9" t="str">
        <f t="shared" ca="1" si="11"/>
        <v/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/>
      </c>
      <c r="H28" s="134" t="str">
        <f t="shared" ca="1" si="14"/>
        <v/>
      </c>
      <c r="I28" s="135" t="str">
        <f t="shared" ca="1" si="14"/>
        <v/>
      </c>
      <c r="J28" s="134" t="str">
        <f t="shared" ca="1" si="14"/>
        <v/>
      </c>
      <c r="K28" s="135" t="str">
        <f t="shared" ca="1" si="14"/>
        <v/>
      </c>
      <c r="L28" s="134" t="str">
        <f t="shared" ca="1" si="14"/>
        <v/>
      </c>
      <c r="M28" s="135" t="str">
        <f t="shared" ca="1" si="14"/>
        <v/>
      </c>
      <c r="N28" s="134" t="str">
        <f t="shared" ca="1" si="14"/>
        <v/>
      </c>
      <c r="O28" s="135" t="str">
        <f t="shared" ca="1" si="14"/>
        <v/>
      </c>
      <c r="P28" s="134" t="str">
        <f t="shared" ca="1" si="14"/>
        <v/>
      </c>
      <c r="Q28" s="135" t="str">
        <f t="shared" ca="1" si="14"/>
        <v/>
      </c>
      <c r="R28" s="134" t="str">
        <f t="shared" ca="1" si="14"/>
        <v/>
      </c>
      <c r="S28" s="135" t="str">
        <f t="shared" ca="1" si="14"/>
        <v/>
      </c>
      <c r="T28" s="134" t="str">
        <f t="shared" ca="1" si="14"/>
        <v/>
      </c>
      <c r="U28" s="135" t="str">
        <f t="shared" ca="1" si="14"/>
        <v/>
      </c>
      <c r="V28" s="134" t="str">
        <f t="shared" ca="1" si="15"/>
        <v/>
      </c>
      <c r="W28" s="135" t="str">
        <f t="shared" ca="1" si="15"/>
        <v/>
      </c>
      <c r="X28" s="134" t="str">
        <f t="shared" ca="1" si="15"/>
        <v/>
      </c>
      <c r="Y28" s="135" t="str">
        <f t="shared" ca="1" si="15"/>
        <v/>
      </c>
      <c r="Z28" s="108" t="str">
        <f t="shared" ca="1" si="15"/>
        <v/>
      </c>
    </row>
    <row r="29" spans="1:28" ht="18.600000000000001" x14ac:dyDescent="0.35">
      <c r="A29" s="128">
        <v>9</v>
      </c>
      <c r="B29" s="128" t="str">
        <f t="shared" ca="1" si="10"/>
        <v/>
      </c>
      <c r="C29" s="128" t="str">
        <f t="shared" ca="1" si="7"/>
        <v/>
      </c>
      <c r="D29" s="9" t="str">
        <f t="shared" ca="1" si="11"/>
        <v/>
      </c>
      <c r="E29" s="144" t="str">
        <f t="shared" ca="1" si="12"/>
        <v/>
      </c>
      <c r="F29" s="134" t="str">
        <f t="shared" ca="1" si="14"/>
        <v/>
      </c>
      <c r="G29" s="135" t="str">
        <f t="shared" ca="1" si="14"/>
        <v/>
      </c>
      <c r="H29" s="134" t="str">
        <f t="shared" ca="1" si="14"/>
        <v/>
      </c>
      <c r="I29" s="135" t="str">
        <f t="shared" ca="1" si="14"/>
        <v/>
      </c>
      <c r="J29" s="134" t="str">
        <f t="shared" ca="1" si="14"/>
        <v/>
      </c>
      <c r="K29" s="135" t="str">
        <f t="shared" ca="1" si="14"/>
        <v/>
      </c>
      <c r="L29" s="134" t="str">
        <f t="shared" ca="1" si="14"/>
        <v/>
      </c>
      <c r="M29" s="135" t="str">
        <f t="shared" ca="1" si="14"/>
        <v/>
      </c>
      <c r="N29" s="134" t="str">
        <f t="shared" ca="1" si="14"/>
        <v/>
      </c>
      <c r="O29" s="135" t="str">
        <f t="shared" ca="1" si="14"/>
        <v/>
      </c>
      <c r="P29" s="134" t="str">
        <f t="shared" ca="1" si="14"/>
        <v/>
      </c>
      <c r="Q29" s="135" t="str">
        <f t="shared" ca="1" si="14"/>
        <v/>
      </c>
      <c r="R29" s="134" t="str">
        <f t="shared" ca="1" si="14"/>
        <v/>
      </c>
      <c r="S29" s="135" t="str">
        <f t="shared" ca="1" si="14"/>
        <v/>
      </c>
      <c r="T29" s="134" t="str">
        <f t="shared" ca="1" si="14"/>
        <v/>
      </c>
      <c r="U29" s="135" t="str">
        <f t="shared" ca="1" si="14"/>
        <v/>
      </c>
      <c r="V29" s="134" t="str">
        <f t="shared" ca="1" si="15"/>
        <v/>
      </c>
      <c r="W29" s="135" t="str">
        <f t="shared" ca="1" si="15"/>
        <v/>
      </c>
      <c r="X29" s="134" t="str">
        <f t="shared" ca="1" si="15"/>
        <v/>
      </c>
      <c r="Y29" s="135" t="str">
        <f t="shared" ca="1" si="15"/>
        <v/>
      </c>
      <c r="Z29" s="108" t="str">
        <f t="shared" ca="1" si="15"/>
        <v/>
      </c>
    </row>
    <row r="30" spans="1:28" ht="18.600000000000001" x14ac:dyDescent="0.35">
      <c r="A30" s="128">
        <v>10</v>
      </c>
      <c r="B30" s="128" t="str">
        <f t="shared" ca="1" si="10"/>
        <v/>
      </c>
      <c r="C30" s="128" t="str">
        <f t="shared" ca="1" si="7"/>
        <v/>
      </c>
      <c r="D30" s="9" t="str">
        <f t="shared" ca="1" si="11"/>
        <v/>
      </c>
      <c r="E30" s="144" t="str">
        <f t="shared" ca="1" si="12"/>
        <v/>
      </c>
      <c r="F30" s="134" t="str">
        <f t="shared" ca="1" si="14"/>
        <v/>
      </c>
      <c r="G30" s="135" t="str">
        <f t="shared" ca="1" si="14"/>
        <v/>
      </c>
      <c r="H30" s="134" t="str">
        <f t="shared" ca="1" si="14"/>
        <v/>
      </c>
      <c r="I30" s="135" t="str">
        <f t="shared" ca="1" si="14"/>
        <v/>
      </c>
      <c r="J30" s="134" t="str">
        <f t="shared" ca="1" si="14"/>
        <v/>
      </c>
      <c r="K30" s="135" t="str">
        <f t="shared" ca="1" si="14"/>
        <v/>
      </c>
      <c r="L30" s="134" t="str">
        <f t="shared" ca="1" si="14"/>
        <v/>
      </c>
      <c r="M30" s="135" t="str">
        <f t="shared" ca="1" si="14"/>
        <v/>
      </c>
      <c r="N30" s="134" t="str">
        <f t="shared" ca="1" si="14"/>
        <v/>
      </c>
      <c r="O30" s="135" t="str">
        <f t="shared" ca="1" si="14"/>
        <v/>
      </c>
      <c r="P30" s="134" t="str">
        <f t="shared" ca="1" si="14"/>
        <v/>
      </c>
      <c r="Q30" s="135" t="str">
        <f t="shared" ca="1" si="14"/>
        <v/>
      </c>
      <c r="R30" s="134" t="str">
        <f t="shared" ca="1" si="14"/>
        <v/>
      </c>
      <c r="S30" s="135" t="str">
        <f t="shared" ca="1" si="14"/>
        <v/>
      </c>
      <c r="T30" s="134" t="str">
        <f t="shared" ca="1" si="14"/>
        <v/>
      </c>
      <c r="U30" s="135" t="str">
        <f t="shared" ca="1" si="14"/>
        <v/>
      </c>
      <c r="V30" s="134" t="str">
        <f t="shared" ca="1" si="15"/>
        <v/>
      </c>
      <c r="W30" s="135" t="str">
        <f t="shared" ca="1" si="15"/>
        <v/>
      </c>
      <c r="X30" s="134" t="str">
        <f t="shared" ca="1" si="15"/>
        <v/>
      </c>
      <c r="Y30" s="135" t="str">
        <f t="shared" ca="1" si="15"/>
        <v/>
      </c>
      <c r="Z30" s="108" t="str">
        <f t="shared" ca="1" si="15"/>
        <v/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75" x14ac:dyDescent="0.2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75" x14ac:dyDescent="0.2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75" x14ac:dyDescent="0.2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x14ac:dyDescent="0.25">
      <c r="A35" s="7"/>
      <c r="B35" s="7"/>
    </row>
    <row r="36" spans="1:26" x14ac:dyDescent="0.2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41679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62" t="s">
        <v>93</v>
      </c>
      <c r="AS4" s="163"/>
      <c r="AT4" s="70" t="s">
        <v>95</v>
      </c>
      <c r="AU4" s="71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x14ac:dyDescent="0.2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x14ac:dyDescent="0.2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x14ac:dyDescent="0.2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x14ac:dyDescent="0.2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80" t="s">
        <v>11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80"/>
      <c r="Y1" s="180"/>
      <c r="Z1" s="180"/>
      <c r="AA1" s="180"/>
      <c r="AB1" s="180"/>
      <c r="AC1" s="180"/>
      <c r="AD1" s="180"/>
      <c r="AE1" s="180"/>
      <c r="AF1" s="180"/>
      <c r="AG1" s="180"/>
      <c r="AH1" s="180"/>
      <c r="AI1" s="180"/>
      <c r="AJ1" s="180"/>
      <c r="AK1" s="180"/>
      <c r="AL1" s="180"/>
      <c r="AM1" s="180"/>
      <c r="AN1" s="180"/>
      <c r="AO1" s="180"/>
      <c r="AP1" s="180"/>
      <c r="AQ1" s="180"/>
      <c r="AR1" s="180"/>
      <c r="AS1" s="180"/>
      <c r="AT1" s="180"/>
      <c r="AU1" s="180"/>
      <c r="AV1" s="180"/>
      <c r="AW1" s="180"/>
    </row>
    <row r="2" spans="1:71" ht="15.75" x14ac:dyDescent="0.25">
      <c r="A2" s="192"/>
      <c r="B2" s="192"/>
      <c r="C2" s="192"/>
      <c r="D2" s="181" t="s">
        <v>3</v>
      </c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3"/>
      <c r="P2" s="184" t="s">
        <v>2</v>
      </c>
      <c r="Q2" s="185"/>
      <c r="R2" s="185"/>
      <c r="S2" s="185"/>
      <c r="T2" s="185"/>
      <c r="U2" s="185"/>
      <c r="V2" s="185"/>
      <c r="W2" s="185"/>
      <c r="X2" s="185"/>
      <c r="Y2" s="185"/>
      <c r="Z2" s="185"/>
      <c r="AA2" s="186"/>
      <c r="AB2" s="189" t="s">
        <v>6</v>
      </c>
      <c r="AC2" s="190"/>
      <c r="AD2" s="190"/>
      <c r="AE2" s="190"/>
      <c r="AF2" s="190"/>
      <c r="AG2" s="190"/>
      <c r="AH2" s="190"/>
      <c r="AI2" s="191"/>
      <c r="AJ2" s="174" t="s">
        <v>5</v>
      </c>
      <c r="AK2" s="175"/>
      <c r="AL2" s="175"/>
      <c r="AM2" s="175"/>
      <c r="AN2" s="175"/>
      <c r="AO2" s="175"/>
      <c r="AP2" s="175"/>
      <c r="AQ2" s="175"/>
      <c r="AR2" s="175"/>
      <c r="AS2" s="176"/>
      <c r="AT2" s="168" t="s">
        <v>25</v>
      </c>
      <c r="AU2" s="169"/>
      <c r="AV2" s="169"/>
      <c r="AW2" s="170"/>
      <c r="AX2" s="161" t="s">
        <v>26</v>
      </c>
      <c r="AY2" s="161"/>
      <c r="AZ2" s="161"/>
      <c r="BA2" s="16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92"/>
      <c r="B3" s="192"/>
      <c r="C3" s="192"/>
      <c r="D3" s="193"/>
      <c r="E3" s="194"/>
      <c r="F3" s="25"/>
      <c r="G3" s="25"/>
      <c r="H3" s="25"/>
      <c r="I3" s="25"/>
      <c r="J3" s="25"/>
      <c r="K3" s="25"/>
      <c r="L3" s="198"/>
      <c r="M3" s="198"/>
      <c r="N3" s="198"/>
      <c r="O3" s="199"/>
      <c r="P3" s="46"/>
      <c r="Q3" s="33"/>
      <c r="R3" s="33"/>
      <c r="S3" s="33"/>
      <c r="T3" s="33"/>
      <c r="U3" s="33"/>
      <c r="V3" s="33"/>
      <c r="W3" s="33"/>
      <c r="X3" s="196"/>
      <c r="Y3" s="196"/>
      <c r="Z3" s="196"/>
      <c r="AA3" s="197"/>
      <c r="AB3" s="195"/>
      <c r="AC3" s="187"/>
      <c r="AD3" s="187"/>
      <c r="AE3" s="187"/>
      <c r="AF3" s="187"/>
      <c r="AG3" s="187"/>
      <c r="AH3" s="187"/>
      <c r="AI3" s="188"/>
      <c r="AJ3" s="166"/>
      <c r="AK3" s="167"/>
      <c r="AL3" s="167"/>
      <c r="AM3" s="167"/>
      <c r="AN3" s="167"/>
      <c r="AO3" s="167"/>
      <c r="AP3" s="167"/>
      <c r="AQ3" s="167"/>
      <c r="AR3" s="167"/>
      <c r="AS3" s="59"/>
      <c r="AT3" s="171"/>
      <c r="AU3" s="172"/>
      <c r="AV3" s="172"/>
      <c r="AW3" s="173"/>
      <c r="AX3" s="177">
        <v>41714</v>
      </c>
      <c r="AY3" s="178"/>
      <c r="AZ3" s="178"/>
      <c r="BA3" s="179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55" t="s">
        <v>93</v>
      </c>
      <c r="O4" s="156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53" t="s">
        <v>12</v>
      </c>
      <c r="AA4" s="154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64" t="s">
        <v>12</v>
      </c>
      <c r="AI4" s="165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62" t="s">
        <v>93</v>
      </c>
      <c r="AS4" s="163"/>
      <c r="AT4" s="70" t="s">
        <v>95</v>
      </c>
      <c r="AU4" s="109" t="s">
        <v>94</v>
      </c>
      <c r="AV4" s="157" t="s">
        <v>93</v>
      </c>
      <c r="AW4" s="158"/>
      <c r="AX4" s="19" t="s">
        <v>91</v>
      </c>
      <c r="AY4" s="20" t="s">
        <v>92</v>
      </c>
      <c r="AZ4" s="159" t="s">
        <v>110</v>
      </c>
      <c r="BA4" s="160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x14ac:dyDescent="0.2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x14ac:dyDescent="0.2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x14ac:dyDescent="0.2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x14ac:dyDescent="0.2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x14ac:dyDescent="0.2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x14ac:dyDescent="0.2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workbookViewId="0">
      <selection activeCell="B5" sqref="B5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143</v>
      </c>
      <c r="B1" s="136" t="s">
        <v>147</v>
      </c>
      <c r="C1" s="8"/>
      <c r="D1" s="8"/>
      <c r="E1" s="8"/>
    </row>
    <row r="2" spans="1:5" ht="36" x14ac:dyDescent="0.35">
      <c r="A2" s="137">
        <v>1</v>
      </c>
      <c r="B2" s="151" t="s">
        <v>148</v>
      </c>
    </row>
    <row r="3" spans="1:5" ht="36" x14ac:dyDescent="0.35">
      <c r="A3" s="137">
        <v>2</v>
      </c>
      <c r="B3" s="151" t="s">
        <v>149</v>
      </c>
    </row>
    <row r="4" spans="1:5" ht="36" x14ac:dyDescent="0.35">
      <c r="A4" s="137">
        <v>3</v>
      </c>
      <c r="B4" s="151" t="s">
        <v>150</v>
      </c>
    </row>
    <row r="5" spans="1:5" ht="36" x14ac:dyDescent="0.35">
      <c r="A5" s="137">
        <v>4</v>
      </c>
      <c r="B5" s="151" t="s">
        <v>151</v>
      </c>
    </row>
    <row r="6" spans="1:5" ht="36" x14ac:dyDescent="0.35">
      <c r="A6" s="137">
        <v>5</v>
      </c>
      <c r="B6" s="151" t="s">
        <v>152</v>
      </c>
    </row>
    <row r="7" spans="1:5" ht="36" x14ac:dyDescent="0.25">
      <c r="A7" s="137">
        <v>6</v>
      </c>
      <c r="B7" s="151" t="s">
        <v>153</v>
      </c>
    </row>
    <row r="8" spans="1:5" ht="36" x14ac:dyDescent="0.35">
      <c r="A8" s="137">
        <v>7</v>
      </c>
      <c r="B8" s="151" t="s">
        <v>154</v>
      </c>
    </row>
    <row r="9" spans="1:5" ht="36" x14ac:dyDescent="0.35">
      <c r="A9" s="137">
        <v>8</v>
      </c>
      <c r="B9" s="151"/>
    </row>
    <row r="10" spans="1:5" ht="36" x14ac:dyDescent="0.25">
      <c r="A10" s="137">
        <v>9</v>
      </c>
      <c r="B10" s="151"/>
    </row>
    <row r="11" spans="1:5" ht="36" x14ac:dyDescent="0.25">
      <c r="A11" s="137">
        <v>10</v>
      </c>
      <c r="B11" s="151"/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12" sqref="E12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x14ac:dyDescent="0.25">
      <c r="A2" s="115" t="s">
        <v>155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A3" s="122"/>
      <c r="B3" s="122" t="str">
        <f>VLOOKUP(C3,'LISTING EQUIPES'!$A$2:$B$15,2)</f>
        <v>MARSEILLE LA SALETTE B</v>
      </c>
      <c r="C3" s="145">
        <v>1</v>
      </c>
      <c r="D3" s="146">
        <v>31</v>
      </c>
      <c r="E3" s="147">
        <v>33</v>
      </c>
      <c r="F3" s="148">
        <v>29</v>
      </c>
      <c r="G3" s="123">
        <f>IF(OR(COUNTA(D3:E3)=1,D3=0,E3=0),D3+E3+F3,D3+E3+F3-MAX(D3:E3))</f>
        <v>60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A4" s="122"/>
      <c r="B4" s="122" t="str">
        <f>VLOOKUP(C4,'LISTING EQUIPES'!$A$2:$B$15,2)</f>
        <v>MARSEILLE LA SALETTE N</v>
      </c>
      <c r="C4" s="145">
        <v>2</v>
      </c>
      <c r="D4" s="149">
        <v>31</v>
      </c>
      <c r="E4" s="147">
        <v>31</v>
      </c>
      <c r="F4" s="148">
        <v>31</v>
      </c>
      <c r="G4" s="123">
        <f t="shared" ref="G4:G16" si="2">IF(OR(COUNTA(D4:E4)=1,D4=0,E4=0),D4+E4+F4,D4+E4+F4-MAX(D4:E4))</f>
        <v>62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A5" s="122"/>
      <c r="B5" s="122" t="str">
        <f>VLOOKUP(C5,'LISTING EQUIPES'!$A$2:$B$15,2)</f>
        <v>AIX MARSEILLE</v>
      </c>
      <c r="C5" s="145">
        <v>3</v>
      </c>
      <c r="D5" s="149">
        <v>34</v>
      </c>
      <c r="E5" s="147">
        <v>35</v>
      </c>
      <c r="F5" s="148">
        <v>31</v>
      </c>
      <c r="G5" s="123">
        <f t="shared" si="2"/>
        <v>65</v>
      </c>
      <c r="H5" s="124">
        <f t="shared" si="0"/>
        <v>10</v>
      </c>
      <c r="I5" s="124">
        <f t="shared" ca="1" si="1"/>
        <v>3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A6" s="122"/>
      <c r="B6" s="122" t="str">
        <f>VLOOKUP(C6,'LISTING EQUIPES'!$A$2:$B$15,2)</f>
        <v>AIX EN PROVENCE</v>
      </c>
      <c r="C6" s="145">
        <v>4</v>
      </c>
      <c r="D6" s="149">
        <v>40</v>
      </c>
      <c r="E6" s="147">
        <v>46</v>
      </c>
      <c r="F6" s="148">
        <v>33</v>
      </c>
      <c r="G6" s="123">
        <f t="shared" si="2"/>
        <v>73</v>
      </c>
      <c r="H6" s="124">
        <f t="shared" si="0"/>
        <v>12</v>
      </c>
      <c r="I6" s="124">
        <f t="shared" ca="1" si="1"/>
        <v>5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4</v>
      </c>
      <c r="K6" s="126" t="s">
        <v>27</v>
      </c>
    </row>
    <row r="7" spans="1:13" s="127" customFormat="1" ht="21" x14ac:dyDescent="0.35">
      <c r="A7" s="122"/>
      <c r="B7" s="122" t="str">
        <f>VLOOKUP(C7,'LISTING EQUIPES'!$A$2:$B$15,2)</f>
        <v>CABRE D'OR</v>
      </c>
      <c r="C7" s="145">
        <v>5</v>
      </c>
      <c r="D7" s="149">
        <v>45</v>
      </c>
      <c r="E7" s="147">
        <v>24</v>
      </c>
      <c r="F7" s="148">
        <f>5+36</f>
        <v>41</v>
      </c>
      <c r="G7" s="123">
        <f t="shared" si="2"/>
        <v>65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7</v>
      </c>
      <c r="K7" s="126" t="s">
        <v>27</v>
      </c>
    </row>
    <row r="8" spans="1:13" s="127" customFormat="1" ht="21" x14ac:dyDescent="0.35">
      <c r="A8" s="122"/>
      <c r="B8" s="122" t="str">
        <f>VLOOKUP(C8,'LISTING EQUIPES'!$A$2:$B$15,2)</f>
        <v>CHÂTEAU L'ARC</v>
      </c>
      <c r="C8" s="145">
        <v>6</v>
      </c>
      <c r="D8" s="149">
        <v>41</v>
      </c>
      <c r="E8" s="147">
        <v>57</v>
      </c>
      <c r="F8" s="148">
        <v>42</v>
      </c>
      <c r="G8" s="123">
        <f t="shared" si="2"/>
        <v>83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2</v>
      </c>
      <c r="K8" s="126" t="s">
        <v>27</v>
      </c>
    </row>
    <row r="9" spans="1:13" s="127" customFormat="1" ht="21" x14ac:dyDescent="0.35">
      <c r="A9" s="122"/>
      <c r="B9" s="122" t="str">
        <f>VLOOKUP(C9,'LISTING EQUIPES'!$A$2:$B$15,2)</f>
        <v>AIX GOLF ACADEMIE</v>
      </c>
      <c r="C9" s="145">
        <v>7</v>
      </c>
      <c r="D9" s="149">
        <v>47</v>
      </c>
      <c r="E9" s="147">
        <v>48</v>
      </c>
      <c r="F9" s="148">
        <v>46</v>
      </c>
      <c r="G9" s="123">
        <f t="shared" si="2"/>
        <v>93</v>
      </c>
      <c r="H9" s="124">
        <f t="shared" si="0"/>
        <v>14</v>
      </c>
      <c r="I9" s="124">
        <f t="shared" ca="1" si="1"/>
        <v>7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A10" s="122"/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2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2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2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2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2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2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G6" sqref="G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158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37</v>
      </c>
      <c r="E3" s="147">
        <v>38</v>
      </c>
      <c r="F3" s="148">
        <v>32</v>
      </c>
      <c r="G3" s="123">
        <f>IF(OR(COUNTA(D3:E3)=1,D3=0,E3=0),D3+E3+F3,D3+E3+F3-MAX(D3:E3))</f>
        <v>69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31</v>
      </c>
      <c r="E4" s="147">
        <v>41</v>
      </c>
      <c r="F4" s="148">
        <v>43</v>
      </c>
      <c r="G4" s="123">
        <f t="shared" ref="G4:G16" si="2">IF(OR(COUNTA(D4:E4)=1,D4=0,E4=0),D4+E4+F4,D4+E4+F4-MAX(D4:E4))</f>
        <v>74</v>
      </c>
      <c r="H4" s="124">
        <f t="shared" si="0"/>
        <v>9</v>
      </c>
      <c r="I4" s="124">
        <f t="shared" ca="1" si="1"/>
        <v>2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37</v>
      </c>
      <c r="E5" s="147">
        <v>39</v>
      </c>
      <c r="F5" s="148">
        <v>50</v>
      </c>
      <c r="G5" s="123">
        <f t="shared" si="2"/>
        <v>87</v>
      </c>
      <c r="H5" s="124">
        <f t="shared" si="0"/>
        <v>11</v>
      </c>
      <c r="I5" s="124">
        <f t="shared" ca="1" si="1"/>
        <v>4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50</v>
      </c>
      <c r="E6" s="147"/>
      <c r="F6" s="148">
        <f>48+5</f>
        <v>53</v>
      </c>
      <c r="G6" s="123">
        <f>IF(OR(COUNTA(D6:E6)=1,D6=0,E6=0),D6+E6+F6,D6+E6+F6-MAX(D6:E6))</f>
        <v>103</v>
      </c>
      <c r="H6" s="124">
        <f t="shared" si="0"/>
        <v>13</v>
      </c>
      <c r="I6" s="124">
        <f t="shared" ca="1" si="1"/>
        <v>6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>
        <v>38</v>
      </c>
      <c r="E7" s="147">
        <v>55</v>
      </c>
      <c r="F7" s="148">
        <f>38+5</f>
        <v>43</v>
      </c>
      <c r="G7" s="123">
        <f t="shared" si="2"/>
        <v>81</v>
      </c>
      <c r="H7" s="124">
        <f t="shared" si="0"/>
        <v>10</v>
      </c>
      <c r="I7" s="124">
        <f t="shared" ca="1" si="1"/>
        <v>3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8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54</v>
      </c>
      <c r="E8" s="147"/>
      <c r="F8" s="148">
        <f>44+5</f>
        <v>49</v>
      </c>
      <c r="G8" s="123">
        <f t="shared" si="2"/>
        <v>103</v>
      </c>
      <c r="H8" s="124">
        <f t="shared" si="0"/>
        <v>13</v>
      </c>
      <c r="I8" s="124">
        <f t="shared" ca="1" si="1"/>
        <v>6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1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45</v>
      </c>
      <c r="E9" s="147">
        <v>66</v>
      </c>
      <c r="F9" s="148">
        <v>52</v>
      </c>
      <c r="G9" s="123">
        <f t="shared" si="2"/>
        <v>97</v>
      </c>
      <c r="H9" s="124">
        <f t="shared" si="0"/>
        <v>12</v>
      </c>
      <c r="I9" s="124">
        <f t="shared" ca="1" si="1"/>
        <v>5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4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tabSelected="1" zoomScale="75" zoomScaleNormal="75" workbookViewId="0">
      <pane ySplit="2" topLeftCell="A3" activePane="bottomLeft" state="frozen"/>
      <selection pane="bottomLeft" activeCell="F7" sqref="F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159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A2" s="116" t="s">
        <v>160</v>
      </c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>
        <v>38</v>
      </c>
      <c r="E3" s="147">
        <v>43</v>
      </c>
      <c r="F3" s="148">
        <v>30</v>
      </c>
      <c r="G3" s="123">
        <f>IF(OR(COUNTA(D3:E3)=1,D3=0,E3=0),D3+E3+F3,D3+E3+F3-MAX(D3:E3))</f>
        <v>68</v>
      </c>
      <c r="H3" s="124">
        <f t="shared" ref="H3:H16" si="0">IF(G3=0,"",RANK(G3,$G$3:$G$17,1))</f>
        <v>8</v>
      </c>
      <c r="I3" s="124">
        <f t="shared" ref="I3:I16" ca="1" si="1">IF(G3=0,"",RANK(J3,$J$3:$J$17,0))</f>
        <v>1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12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>
        <v>48</v>
      </c>
      <c r="E4" s="147">
        <v>48</v>
      </c>
      <c r="F4" s="148">
        <v>33</v>
      </c>
      <c r="G4" s="123">
        <f t="shared" ref="G4:G16" si="2">IF(OR(COUNTA(D4:E4)=1,D4=0,E4=0),D4+E4+F4,D4+E4+F4-MAX(D4:E4))</f>
        <v>81</v>
      </c>
      <c r="H4" s="124">
        <f t="shared" si="0"/>
        <v>10</v>
      </c>
      <c r="I4" s="124">
        <f t="shared" ca="1" si="1"/>
        <v>3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8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>
        <v>42</v>
      </c>
      <c r="E5" s="147">
        <v>51</v>
      </c>
      <c r="F5" s="148">
        <v>38</v>
      </c>
      <c r="G5" s="123">
        <f t="shared" si="2"/>
        <v>80</v>
      </c>
      <c r="H5" s="124">
        <f t="shared" si="0"/>
        <v>9</v>
      </c>
      <c r="I5" s="124">
        <f t="shared" ca="1" si="1"/>
        <v>2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10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>
        <v>60</v>
      </c>
      <c r="E6" s="147">
        <v>66</v>
      </c>
      <c r="F6" s="148">
        <f>5+56</f>
        <v>61</v>
      </c>
      <c r="G6" s="123">
        <f t="shared" si="2"/>
        <v>121</v>
      </c>
      <c r="H6" s="124">
        <f t="shared" si="0"/>
        <v>14</v>
      </c>
      <c r="I6" s="124">
        <f t="shared" ca="1" si="1"/>
        <v>7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>
        <v>40</v>
      </c>
      <c r="E7" s="147">
        <v>68</v>
      </c>
      <c r="F7" s="148">
        <f>5+43</f>
        <v>48</v>
      </c>
      <c r="G7" s="123">
        <f t="shared" si="2"/>
        <v>88</v>
      </c>
      <c r="H7" s="124">
        <f t="shared" si="0"/>
        <v>11</v>
      </c>
      <c r="I7" s="124">
        <f t="shared" ca="1" si="1"/>
        <v>4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6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>
        <v>39</v>
      </c>
      <c r="E8" s="147">
        <v>57</v>
      </c>
      <c r="F8" s="148">
        <v>52</v>
      </c>
      <c r="G8" s="123">
        <f t="shared" si="2"/>
        <v>91</v>
      </c>
      <c r="H8" s="124">
        <f t="shared" si="0"/>
        <v>12</v>
      </c>
      <c r="I8" s="124">
        <f t="shared" ca="1" si="1"/>
        <v>5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>
        <v>50</v>
      </c>
      <c r="E9" s="147">
        <v>63</v>
      </c>
      <c r="F9" s="148">
        <v>68</v>
      </c>
      <c r="G9" s="123">
        <f t="shared" si="2"/>
        <v>118</v>
      </c>
      <c r="H9" s="124">
        <f t="shared" si="0"/>
        <v>13</v>
      </c>
      <c r="I9" s="124">
        <f t="shared" ca="1" si="1"/>
        <v>6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2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136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K16" sqref="B1:K16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2" t="s">
        <v>137</v>
      </c>
      <c r="C1" s="202"/>
      <c r="D1" s="202"/>
      <c r="E1" s="202"/>
      <c r="F1" s="202"/>
      <c r="G1" s="202"/>
      <c r="H1" s="202"/>
      <c r="I1" s="202"/>
      <c r="J1" s="202"/>
      <c r="K1" s="202"/>
      <c r="L1" s="113"/>
      <c r="M1" s="113"/>
    </row>
    <row r="2" spans="1:13" s="116" customFormat="1" ht="56.25" customHeight="1" x14ac:dyDescent="0.25">
      <c r="B2" s="131" t="s">
        <v>0</v>
      </c>
      <c r="C2" s="131" t="s">
        <v>124</v>
      </c>
      <c r="D2" s="132" t="s">
        <v>121</v>
      </c>
      <c r="E2" s="129" t="s">
        <v>122</v>
      </c>
      <c r="F2" s="130" t="s">
        <v>120</v>
      </c>
      <c r="G2" s="133" t="s">
        <v>123</v>
      </c>
      <c r="H2" s="117" t="s">
        <v>135</v>
      </c>
      <c r="I2" s="117" t="s">
        <v>92</v>
      </c>
      <c r="J2" s="200" t="s">
        <v>146</v>
      </c>
      <c r="K2" s="201"/>
    </row>
    <row r="3" spans="1:13" s="127" customFormat="1" ht="21" x14ac:dyDescent="0.35">
      <c r="B3" s="122" t="str">
        <f>VLOOKUP(C3,'LISTING EQUIPES'!$A$2:$B$15,2)</f>
        <v>MARSEILLE LA SALETTE B</v>
      </c>
      <c r="C3" s="145">
        <v>1</v>
      </c>
      <c r="D3" s="146"/>
      <c r="E3" s="147"/>
      <c r="F3" s="148"/>
      <c r="G3" s="123">
        <f>IF(OR(COUNTA(D3:E3)=1,D3=0,E3=0),D3+E3+F3,D3+E3+F3-MAX(D3:E3))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MARSEILLE LA SALETTE N</v>
      </c>
      <c r="C4" s="145">
        <v>2</v>
      </c>
      <c r="D4" s="149"/>
      <c r="E4" s="147"/>
      <c r="F4" s="148"/>
      <c r="G4" s="123">
        <f t="shared" ref="G4:G16" si="2">IF(OR(COUNTA(D4:E4)=1,D4=0,E4=0),D4+E4+F4,D4+E4+F4-MAX(D4:E4))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AIX MARSEILLE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AIX EN PROVENCE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CABRE D'OR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CHÂTEAU L'ARC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AIX GOLF ACADEMIE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>
        <f>VLOOKUP(C10,'LISTING EQUIPES'!$A$2:$B$15,2)</f>
        <v>0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>
        <f>VLOOKUP(C11,'LISTING EQUIPES'!$A$2:$B$15,2)</f>
        <v>0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>
        <f>VLOOKUP(C12,'LISTING EQUIPES'!$A$2:$B$15,2)</f>
        <v>0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electLockedCells="1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2017-01-09T15:47:56Z</cp:lastPrinted>
  <dcterms:created xsi:type="dcterms:W3CDTF">2013-11-13T16:24:54Z</dcterms:created>
  <dcterms:modified xsi:type="dcterms:W3CDTF">2020-03-11T20:20:42Z</dcterms:modified>
</cp:coreProperties>
</file>